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'!$A:$I,'2014 год '!$1:$3</definedName>
    <definedName name="_xlnm.Print_Area" localSheetId="1">'2014 год '!$A$1:$AF$176</definedName>
  </definedNames>
  <calcPr fullCalcOnLoad="1"/>
</workbook>
</file>

<file path=xl/sharedStrings.xml><?xml version="1.0" encoding="utf-8"?>
<sst xmlns="http://schemas.openxmlformats.org/spreadsheetml/2006/main" count="231" uniqueCount="85">
  <si>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</si>
  <si>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</si>
  <si>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</si>
  <si>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</si>
  <si>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</si>
  <si>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</si>
  <si>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</si>
  <si>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</si>
  <si>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</si>
  <si>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</si>
  <si>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</si>
  <si>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</si>
  <si>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</si>
  <si>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</si>
  <si>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</si>
  <si>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</si>
  <si>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</si>
  <si>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</si>
  <si>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</si>
  <si>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</si>
  <si>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</si>
  <si>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</si>
  <si>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</si>
  <si>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</si>
  <si>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</si>
  <si>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</si>
  <si>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</si>
  <si>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</si>
  <si>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</si>
  <si>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</si>
  <si>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</si>
  <si>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Муниципальная программа " Обеспечение прав и законных интересов населения города Когалыма в отдельных сферах жизнедеятельности в 2014-2016 годах"</t>
  </si>
  <si>
    <t xml:space="preserve">Подпрограмма "Профилактика правонарушений  в общественных местах, в том числе с участием граждан </t>
  </si>
  <si>
    <t>Задача  1 "Профилактика  правонарушений в общественных местах, в том числе с участием граждан"</t>
  </si>
  <si>
    <t>3.1. Создание и прокат на телевидении видеоматериалов по профилактике правонарушений</t>
  </si>
  <si>
    <t>Задача 2. Развитие правовой поддержки и правовой грамотности граждан</t>
  </si>
  <si>
    <t>Задача 3. Совершенствование информационного и методического обеспечения профилактики правонарушений, повышение правосознания граждан</t>
  </si>
  <si>
    <t>2.2. Осуществление отдельных государственных полномочий по созданию и обеспечению деятельности административной комиссии</t>
  </si>
  <si>
    <t>3.2. Изготовление и распространение продукции информационно-профилактического характера (баннеры, плакаты, печатная продукция)</t>
  </si>
  <si>
    <t>3.3. Проведение городских конкурсов "Государство.Право.Я," Юный помощник полиции"</t>
  </si>
  <si>
    <t>3.4.Развитие материально-технической базы профильных классов и военно-патриотических клубов</t>
  </si>
  <si>
    <t>Задача 4 Профилактика правонарушений в сфере безопасности дорожного движения</t>
  </si>
  <si>
    <t>"Обеспечение прав и законных интересов населения города Когалыма в отдельных сферах жизнедеятельности в 2014-2016 годах"</t>
  </si>
  <si>
    <t>4.1.Организация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 "Бегущая строка", участие в прямых эфирах, игровых передачах и др.) по радио и в печатных изданиях</t>
  </si>
  <si>
    <t>4.2.Организация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</si>
  <si>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листки, наглядные пособия, открытки, памятки, буклеты, грамоты)</t>
  </si>
  <si>
    <t>4.4. Организация и проведение  конкурсов среди водителей автотранспортных предприятий, водителей личного транспорта, на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</si>
  <si>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</si>
  <si>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</si>
  <si>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</si>
  <si>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игр, игрового оборудования, учебно-методической и детской художественной литературы по безопасности дорожного движения в дошкольные образовательные учреждения</t>
  </si>
  <si>
    <t>5.6. Создание и распространение на территории города социальной рекламы: антинаркотических баннеров, видеороликов, видеофильмов, радио-и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</si>
  <si>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подростков, молодёжи, направленных на здоровый образ жизни, профилактику наркомании</t>
  </si>
  <si>
    <t>Профилактика незаконного оборота и потребления наркотических средств и психотропных веществ</t>
  </si>
  <si>
    <t>Задача 5. Координация и создание условий для деятельности субъектов профилактики наркомании</t>
  </si>
  <si>
    <t>6.2. Проведение городской акции среди студентов и работающей молодёжи "Шаг навстречу"</t>
  </si>
  <si>
    <t>6.8. Организация профильной смены для лидеров детско-юношеских волонтёрских движений</t>
  </si>
  <si>
    <t>2.1.Реализация переданных государственных полномочий по государственной регистрации актов гражданского состояния</t>
  </si>
  <si>
    <t>6.3. Организация и проведение детско-юнешеского марафона "Прекрасное слово - жизнь"</t>
  </si>
  <si>
    <t>1.1. Создание общественных формирований правоохранительной направленности (общественные формирования, добровольные дружины, родительские патрули, молодёжные отряды и т.д), материальное стимулирование граждан, участвующих в охране общественного порядка, пресечения преступлений и иных правонарушений</t>
  </si>
  <si>
    <t>1.3. Размещение (в том числе разработки проектов, установка, монтажа, подключение) в  наиболее крименогенных общественных местах и на улицах г.Когалыма, местах массового пребывания граждан систем видеообзора с установкой мониторов для контроля за обстановкой и оперативного реагирования, модернизация имеющихся систем видеонаблюдения, проведение работ, обеспечивающих функционирование систем, в том числе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травматизма*</t>
  </si>
  <si>
    <t>2014 год</t>
  </si>
  <si>
    <t xml:space="preserve">5.1 Осуществление организационного обеспечения деятельности сектора по организационному обеспечению деятельности комиссий города когалыма и взаимодействию с правоохранительными органами 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</si>
  <si>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</si>
  <si>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</si>
  <si>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Профинансировано на отчетную дату</t>
  </si>
  <si>
    <t>5.4.Проведение семинаров, семинаров-тренингов, "круглых столов", совещаний дляспециалистов,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</si>
  <si>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2.3. Осуществление полномочий по составлению (изменению) списков кондидатов в присяжные заседатели федеральных судов общей юрисдикции Россиийской Федерации</t>
  </si>
  <si>
    <t>Для приобретения печатной и сувенирной продукции по пропоганде и обучению населения ПДД заключен договор на поставку товара от 28.04.14 №8 с ООО "Апельсин" на сумму 78000,00 руб.Оплата по факту поставки товара.</t>
  </si>
  <si>
    <t>Ответственный за составление сетевого гарфика Павленко Н.Г.  конт.тел. 93701</t>
  </si>
  <si>
    <t>6.5 Реализация проекта "Спорт - основа здорового образа жизни".</t>
  </si>
  <si>
    <t>на 01.10. 2014 года</t>
  </si>
  <si>
    <t>октябрь-получение прод пит, подписание тов накл. 2,57тыс.руб.</t>
  </si>
  <si>
    <r>
      <t>Февраль: Получение товара, подписание товарных накладных. Оплата товара 15,90 тыс. руб. Сент.- подписание акта вып. Работ, опл услуг. Аренда биотуал -4,3тыс.ру., транспорт усл 2,4 тыс.руб.</t>
    </r>
    <r>
      <rPr>
        <i/>
        <sz val="10"/>
        <rFont val="Times New Roman"/>
        <family val="1"/>
      </rPr>
      <t xml:space="preserve">                        Исполнение </t>
    </r>
    <r>
      <rPr>
        <sz val="10"/>
        <rFont val="Times New Roman"/>
        <family val="1"/>
      </rPr>
      <t>- 100%</t>
    </r>
  </si>
  <si>
    <t>Заключены договора  от 17.09.2014 №17/14-ПЗ на сумму 21,0 тыс.руб. и №17/14/1-ПЗ на сумму 22,0 тыс.руб. с ООО "Престиж-А", нав приобретение поощрительных призов  длянаграждения участников конкурсов, проводимых в рамках данного мероприятия. Оплата по факту поставки товара.</t>
  </si>
  <si>
    <t>Финансирование освоено  в полном объеме.</t>
  </si>
  <si>
    <t>Конкурсы среди отрядов юнных инсп дор движ проводятся с использованием оборудования ООО "Зарница-М".   В настоящее время  договор с ООО "Зарница-М" в размере 96,47 тыс. руб. в стадии подписания. И договор на сумму 81,5 тыс.руб. с ИП.Логиновских СИ. В стадии подписания. Планируются к закупке  поощьрительные призы для награждения участников ежегодных конкурсов , слетов, соревнований связанных с ПДД.</t>
  </si>
  <si>
    <t>11.04.2014 заключен  мун. контракт с ООО "Медиа холдинг "Западная Сибирь" на трансляцию видеороликов соц.направленности в эфире тел. канала.  на сумму 105,40 тыс.руб.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 в июле не предоставлял, согласно контракта предоставляются за квартал. 48,3 т.руб проплата за 2-й кв-л Освоение оставшихся денег планируется  после выставления счета за трансляцию видеороликов в эфир.</t>
  </si>
  <si>
    <r>
      <t xml:space="preserve">Профинансированно за </t>
    </r>
    <r>
      <rPr>
        <b/>
        <sz val="10"/>
        <rFont val="Times New Roman"/>
        <family val="1"/>
      </rPr>
      <t>1 квартал</t>
    </r>
    <r>
      <rPr>
        <sz val="10"/>
        <rFont val="Times New Roman"/>
        <family val="1"/>
      </rPr>
      <t xml:space="preserve"> в размере 89700,00 руб. В связи с привидением нормативно-правовых актов в соответствие с законодательством выплаты существляются ежемесячно, начиная с с января  2014 года. Выплаты</t>
    </r>
    <r>
      <rPr>
        <b/>
        <sz val="10"/>
        <rFont val="Times New Roman"/>
        <family val="1"/>
      </rPr>
      <t xml:space="preserve"> апреля</t>
    </r>
    <r>
      <rPr>
        <sz val="10"/>
        <rFont val="Times New Roman"/>
        <family val="1"/>
      </rPr>
      <t xml:space="preserve"> 2014г. в размере 69600,00 руб. и </t>
    </r>
    <r>
      <rPr>
        <b/>
        <sz val="10"/>
        <rFont val="Times New Roman"/>
        <family val="1"/>
      </rPr>
      <t xml:space="preserve">мая </t>
    </r>
    <r>
      <rPr>
        <sz val="10"/>
        <rFont val="Times New Roman"/>
        <family val="1"/>
      </rPr>
      <t>2014г. - 69600,00 руб. выплачены 02.07.2014г.</t>
    </r>
    <r>
      <rPr>
        <b/>
        <sz val="10"/>
        <rFont val="Times New Roman"/>
        <family val="1"/>
      </rPr>
      <t>июнь</t>
    </r>
    <r>
      <rPr>
        <sz val="10"/>
        <rFont val="Times New Roman"/>
        <family val="1"/>
      </rPr>
      <t>-69600 руб. июль-67800 руб.- недоработано 12 часов на сумму 1800 руб. в агусте члены ДНД не превликались. в связи с отпускным периодом</t>
    </r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</si>
  <si>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 Памятки получены 03.07.2014.. Счет проплачен в июле остатки денег  в размере 79,1 тыс. руб.возвращены в бюджет города решением Думы от 23.09.2014</t>
  </si>
  <si>
    <t>плановые ассигнования в размере 99,00 тыс.руб  использованы на разработку проектно-сметной документации на установку системы автоматической фотовидеофиксации нарушений правил дорожного движения города Когалыма. Мун. Контракт "004-2014 от 29.04.2014г.с ООО "Цитрус" г. Пермь.</t>
  </si>
  <si>
    <t>Сложившуюся экономию в размере 10,7 тыс.руб возврат в бюджет города.</t>
  </si>
  <si>
    <t>Заключен договор на поставку мягких спортивных модулей от 28.03.14 №2 на сумму 118000,00 руб. Экономия сложилась по результатам котировок. На сложившуюся экономию в размере 32 тыс.руб. в ноябре-декабре 2014 года планируется приобретение инструментальной системы с портативным рередатчиком и головным микрофоном</t>
  </si>
  <si>
    <t>По итогам электронного аукциона заключен муниципальный контракт от 04.06.2014г. На постаку товара. Оплата по факту поставки. Рассматривается вопрос о пкупке  канц. Товаров на  сумму экономии 2,3 тыс. руб или возврата в бюджет города.</t>
  </si>
  <si>
    <t>Заключен муниципальный контракт на сумму 19,053 на изготовление банера антинаркотической направленности - оплата по факту   На сумму экономии планируется монтаж банера. приобретены брошуры и буклеты.Тиражирована и распространена брошюра «Путь к семейному благополучию» в количестве 80 штук. на сумму 23,78 тыс.руб.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</si>
</sst>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0_ ;[Red]\-#,##0.000\ "/>
    <numFmt numFmtId="185" formatCode="0.000"/>
    <numFmt numFmtId="186" formatCode="#,##0.0000_ ;[Red]\-#,##0.0000\ "/>
    <numFmt numFmtId="187" formatCode="0.00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18" borderId="10" xfId="0" applyNumberFormat="1" applyFont="1" applyFill="1" applyBorder="1" applyAlignment="1" applyProtection="1">
      <alignment horizontal="left" vertical="center"/>
      <protection locked="0"/>
    </xf>
    <xf numFmtId="173" fontId="4" fillId="18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185" fontId="4" fillId="0" borderId="10" xfId="0" applyNumberFormat="1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 applyProtection="1">
      <alignment vertical="center" wrapText="1"/>
      <protection/>
    </xf>
    <xf numFmtId="185" fontId="4" fillId="0" borderId="10" xfId="0" applyNumberFormat="1" applyFont="1" applyFill="1" applyBorder="1" applyAlignment="1" applyProtection="1">
      <alignment vertical="center" wrapText="1"/>
      <protection/>
    </xf>
    <xf numFmtId="185" fontId="4" fillId="0" borderId="10" xfId="0" applyNumberFormat="1" applyFont="1" applyFill="1" applyBorder="1" applyAlignment="1" applyProtection="1">
      <alignment wrapText="1"/>
      <protection/>
    </xf>
    <xf numFmtId="185" fontId="4" fillId="0" borderId="10" xfId="0" applyNumberFormat="1" applyFont="1" applyFill="1" applyBorder="1" applyAlignment="1">
      <alignment horizontal="justify" wrapText="1"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wrapText="1"/>
    </xf>
    <xf numFmtId="185" fontId="4" fillId="0" borderId="0" xfId="0" applyNumberFormat="1" applyFont="1" applyFill="1" applyBorder="1" applyAlignment="1" applyProtection="1">
      <alignment vertical="center" wrapText="1"/>
      <protection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justify" wrapText="1"/>
      <protection/>
    </xf>
    <xf numFmtId="4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 wrapText="1"/>
    </xf>
    <xf numFmtId="18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185" fontId="56" fillId="0" borderId="0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justify" vertical="top" wrapText="1"/>
    </xf>
    <xf numFmtId="4" fontId="56" fillId="0" borderId="10" xfId="0" applyNumberFormat="1" applyFont="1" applyFill="1" applyBorder="1" applyAlignment="1">
      <alignment horizont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 applyProtection="1">
      <alignment wrapText="1"/>
      <protection/>
    </xf>
    <xf numFmtId="185" fontId="4" fillId="32" borderId="10" xfId="0" applyNumberFormat="1" applyFont="1" applyFill="1" applyBorder="1" applyAlignment="1" applyProtection="1">
      <alignment vertical="center" wrapText="1"/>
      <protection/>
    </xf>
    <xf numFmtId="185" fontId="2" fillId="32" borderId="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>
      <alignment horizontal="center" wrapText="1"/>
    </xf>
    <xf numFmtId="4" fontId="56" fillId="32" borderId="10" xfId="0" applyNumberFormat="1" applyFont="1" applyFill="1" applyBorder="1" applyAlignment="1">
      <alignment horizontal="center" wrapText="1"/>
    </xf>
    <xf numFmtId="185" fontId="4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vertical="center" wrapText="1"/>
    </xf>
    <xf numFmtId="173" fontId="3" fillId="32" borderId="0" xfId="0" applyNumberFormat="1" applyFont="1" applyFill="1" applyAlignment="1">
      <alignment vertical="center" wrapText="1"/>
    </xf>
    <xf numFmtId="185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59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 applyProtection="1">
      <alignment horizontal="justify" vertical="top" wrapText="1"/>
      <protection/>
    </xf>
    <xf numFmtId="4" fontId="5" fillId="32" borderId="10" xfId="0" applyNumberFormat="1" applyFont="1" applyFill="1" applyBorder="1" applyAlignment="1" applyProtection="1">
      <alignment horizontal="justify" wrapText="1"/>
      <protection/>
    </xf>
    <xf numFmtId="4" fontId="5" fillId="32" borderId="10" xfId="0" applyNumberFormat="1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59" fillId="32" borderId="0" xfId="0" applyFont="1" applyFill="1" applyAlignment="1">
      <alignment horizontal="justify" vertical="center" wrapText="1"/>
    </xf>
    <xf numFmtId="4" fontId="57" fillId="32" borderId="0" xfId="0" applyNumberFormat="1" applyFont="1" applyFill="1" applyAlignment="1">
      <alignment horizontal="left" vertical="center" wrapText="1"/>
    </xf>
    <xf numFmtId="173" fontId="59" fillId="32" borderId="0" xfId="0" applyNumberFormat="1" applyFont="1" applyFill="1" applyAlignment="1">
      <alignment vertical="center" wrapText="1"/>
    </xf>
    <xf numFmtId="0" fontId="11" fillId="0" borderId="10" xfId="0" applyFont="1" applyFill="1" applyBorder="1" applyAlignment="1">
      <alignment horizontal="justify" vertical="top" wrapText="1"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2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justify" wrapText="1"/>
    </xf>
    <xf numFmtId="0" fontId="14" fillId="0" borderId="11" xfId="0" applyFont="1" applyBorder="1" applyAlignment="1">
      <alignment horizontal="justify" wrapText="1"/>
    </xf>
    <xf numFmtId="0" fontId="5" fillId="0" borderId="0" xfId="0" applyFont="1" applyFill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173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6" fillId="32" borderId="12" xfId="0" applyFont="1" applyFill="1" applyBorder="1" applyAlignment="1">
      <alignment horizontal="justify" vertical="top" wrapText="1"/>
    </xf>
    <xf numFmtId="0" fontId="6" fillId="32" borderId="13" xfId="0" applyFont="1" applyFill="1" applyBorder="1" applyAlignment="1">
      <alignment horizontal="justify" vertical="top" wrapText="1"/>
    </xf>
    <xf numFmtId="0" fontId="6" fillId="32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6384" width="9.140625" style="15" customWidth="1"/>
  </cols>
  <sheetData>
    <row r="1" spans="1:2" ht="18.75">
      <c r="A1" s="89"/>
      <c r="B1" s="89"/>
    </row>
    <row r="9" spans="1:9" ht="12.75">
      <c r="A9" s="94" t="s">
        <v>63</v>
      </c>
      <c r="B9" s="95"/>
      <c r="C9" s="95"/>
      <c r="D9" s="95"/>
      <c r="E9" s="95"/>
      <c r="F9" s="95"/>
      <c r="G9" s="95"/>
      <c r="H9" s="95"/>
      <c r="I9" s="95"/>
    </row>
    <row r="10" spans="1:9" ht="61.5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31.5" customHeight="1">
      <c r="A11" s="90" t="s">
        <v>64</v>
      </c>
      <c r="B11" s="90"/>
      <c r="C11" s="90"/>
      <c r="D11" s="90"/>
      <c r="E11" s="90"/>
      <c r="F11" s="90"/>
      <c r="G11" s="90"/>
      <c r="H11" s="90"/>
      <c r="I11" s="90"/>
    </row>
    <row r="13" spans="1:9" ht="27" customHeight="1">
      <c r="A13" s="91" t="s">
        <v>26</v>
      </c>
      <c r="B13" s="91"/>
      <c r="C13" s="91"/>
      <c r="D13" s="91"/>
      <c r="E13" s="91"/>
      <c r="F13" s="91"/>
      <c r="G13" s="91"/>
      <c r="H13" s="91"/>
      <c r="I13" s="91"/>
    </row>
    <row r="14" spans="1:9" ht="27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</row>
    <row r="15" spans="1:9" ht="85.5" customHeight="1">
      <c r="A15" s="92" t="s">
        <v>42</v>
      </c>
      <c r="B15" s="92"/>
      <c r="C15" s="92"/>
      <c r="D15" s="92"/>
      <c r="E15" s="92"/>
      <c r="F15" s="92"/>
      <c r="G15" s="92"/>
      <c r="H15" s="92"/>
      <c r="I15" s="92"/>
    </row>
    <row r="17" spans="4:6" ht="16.5">
      <c r="D17" s="93" t="s">
        <v>71</v>
      </c>
      <c r="E17" s="93"/>
      <c r="F17" s="93"/>
    </row>
    <row r="41" spans="1:9" ht="16.5">
      <c r="A41" s="88" t="s">
        <v>28</v>
      </c>
      <c r="B41" s="88"/>
      <c r="C41" s="88"/>
      <c r="D41" s="88"/>
      <c r="E41" s="88"/>
      <c r="F41" s="88"/>
      <c r="G41" s="88"/>
      <c r="H41" s="88"/>
      <c r="I41" s="88"/>
    </row>
    <row r="42" spans="1:9" ht="16.5">
      <c r="A42" s="88" t="s">
        <v>61</v>
      </c>
      <c r="B42" s="88"/>
      <c r="C42" s="88"/>
      <c r="D42" s="88"/>
      <c r="E42" s="88"/>
      <c r="F42" s="88"/>
      <c r="G42" s="88"/>
      <c r="H42" s="88"/>
      <c r="I42" s="88"/>
    </row>
  </sheetData>
  <sheetProtection/>
  <mergeCells count="9">
    <mergeCell ref="A42:I42"/>
    <mergeCell ref="A1:B1"/>
    <mergeCell ref="A11:I11"/>
    <mergeCell ref="A13:I13"/>
    <mergeCell ref="A14:I14"/>
    <mergeCell ref="A15:I15"/>
    <mergeCell ref="A41:I41"/>
    <mergeCell ref="D17:F17"/>
    <mergeCell ref="A9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showGridLines="0" tabSelected="1" view="pageBreakPreview" zoomScaleNormal="70" zoomScaleSheetLayoutView="100" zoomScalePageLayoutView="0" workbookViewId="0" topLeftCell="A126">
      <selection activeCell="AF127" sqref="AF127:AF132"/>
    </sheetView>
  </sheetViews>
  <sheetFormatPr defaultColWidth="9.140625" defaultRowHeight="12.75"/>
  <cols>
    <col min="1" max="1" width="54.28125" style="2" customWidth="1"/>
    <col min="2" max="2" width="13.00390625" style="2" customWidth="1"/>
    <col min="3" max="3" width="14.28125" style="3" customWidth="1"/>
    <col min="4" max="4" width="15.7109375" style="3" customWidth="1"/>
    <col min="5" max="6" width="14.28125" style="3" customWidth="1"/>
    <col min="7" max="7" width="14.140625" style="3" customWidth="1"/>
    <col min="8" max="9" width="14.140625" style="1" customWidth="1"/>
    <col min="10" max="10" width="14.28125" style="1" customWidth="1"/>
    <col min="11" max="13" width="14.421875" style="1" customWidth="1"/>
    <col min="14" max="14" width="14.57421875" style="71" customWidth="1"/>
    <col min="15" max="15" width="14.7109375" style="1" customWidth="1"/>
    <col min="16" max="16" width="14.7109375" style="71" customWidth="1"/>
    <col min="17" max="19" width="14.7109375" style="1" customWidth="1"/>
    <col min="20" max="20" width="14.7109375" style="3" customWidth="1"/>
    <col min="21" max="21" width="15.140625" style="72" customWidth="1"/>
    <col min="22" max="24" width="14.7109375" style="72" customWidth="1"/>
    <col min="25" max="25" width="14.7109375" style="3" customWidth="1"/>
    <col min="26" max="26" width="14.7109375" style="72" customWidth="1"/>
    <col min="27" max="27" width="14.7109375" style="3" customWidth="1"/>
    <col min="28" max="28" width="14.7109375" style="72" customWidth="1"/>
    <col min="29" max="29" width="14.7109375" style="3" customWidth="1"/>
    <col min="30" max="30" width="14.7109375" style="72" customWidth="1"/>
    <col min="31" max="31" width="14.7109375" style="3" customWidth="1"/>
    <col min="32" max="32" width="29.7109375" style="2" customWidth="1"/>
    <col min="33" max="33" width="10.140625" style="1" bestFit="1" customWidth="1"/>
    <col min="34" max="16384" width="9.140625" style="1" customWidth="1"/>
  </cols>
  <sheetData>
    <row r="1" spans="1:32" s="5" customFormat="1" ht="18.75" customHeight="1">
      <c r="A1" s="103" t="s">
        <v>5</v>
      </c>
      <c r="B1" s="100" t="s">
        <v>21</v>
      </c>
      <c r="C1" s="100" t="s">
        <v>18</v>
      </c>
      <c r="D1" s="100" t="s">
        <v>65</v>
      </c>
      <c r="E1" s="100" t="s">
        <v>19</v>
      </c>
      <c r="F1" s="104" t="s">
        <v>14</v>
      </c>
      <c r="G1" s="104"/>
      <c r="H1" s="104" t="s">
        <v>0</v>
      </c>
      <c r="I1" s="104"/>
      <c r="J1" s="104" t="s">
        <v>1</v>
      </c>
      <c r="K1" s="104"/>
      <c r="L1" s="104" t="s">
        <v>2</v>
      </c>
      <c r="M1" s="104"/>
      <c r="N1" s="104" t="s">
        <v>3</v>
      </c>
      <c r="O1" s="104"/>
      <c r="P1" s="104" t="s">
        <v>4</v>
      </c>
      <c r="Q1" s="104"/>
      <c r="R1" s="104" t="s">
        <v>6</v>
      </c>
      <c r="S1" s="104"/>
      <c r="T1" s="106" t="s">
        <v>7</v>
      </c>
      <c r="U1" s="106"/>
      <c r="V1" s="106" t="s">
        <v>8</v>
      </c>
      <c r="W1" s="106"/>
      <c r="X1" s="104" t="s">
        <v>9</v>
      </c>
      <c r="Y1" s="104"/>
      <c r="Z1" s="104" t="s">
        <v>10</v>
      </c>
      <c r="AA1" s="104"/>
      <c r="AB1" s="104" t="s">
        <v>11</v>
      </c>
      <c r="AC1" s="104"/>
      <c r="AD1" s="104" t="s">
        <v>12</v>
      </c>
      <c r="AE1" s="104"/>
      <c r="AF1" s="103" t="s">
        <v>20</v>
      </c>
    </row>
    <row r="2" spans="1:32" s="7" customFormat="1" ht="107.25" customHeight="1">
      <c r="A2" s="103"/>
      <c r="B2" s="101"/>
      <c r="C2" s="101"/>
      <c r="D2" s="102"/>
      <c r="E2" s="101"/>
      <c r="F2" s="4" t="s">
        <v>16</v>
      </c>
      <c r="G2" s="4" t="s">
        <v>15</v>
      </c>
      <c r="H2" s="6" t="s">
        <v>13</v>
      </c>
      <c r="I2" s="6" t="s">
        <v>17</v>
      </c>
      <c r="J2" s="6" t="s">
        <v>13</v>
      </c>
      <c r="K2" s="6" t="s">
        <v>17</v>
      </c>
      <c r="L2" s="6" t="s">
        <v>13</v>
      </c>
      <c r="M2" s="6" t="s">
        <v>17</v>
      </c>
      <c r="N2" s="60" t="s">
        <v>13</v>
      </c>
      <c r="O2" s="6" t="s">
        <v>17</v>
      </c>
      <c r="P2" s="60" t="s">
        <v>13</v>
      </c>
      <c r="Q2" s="6" t="s">
        <v>17</v>
      </c>
      <c r="R2" s="6" t="s">
        <v>13</v>
      </c>
      <c r="S2" s="6" t="s">
        <v>17</v>
      </c>
      <c r="T2" s="6" t="s">
        <v>13</v>
      </c>
      <c r="U2" s="60" t="s">
        <v>17</v>
      </c>
      <c r="V2" s="60" t="s">
        <v>13</v>
      </c>
      <c r="W2" s="60" t="s">
        <v>17</v>
      </c>
      <c r="X2" s="60" t="s">
        <v>13</v>
      </c>
      <c r="Y2" s="6" t="s">
        <v>17</v>
      </c>
      <c r="Z2" s="60" t="s">
        <v>13</v>
      </c>
      <c r="AA2" s="6" t="s">
        <v>17</v>
      </c>
      <c r="AB2" s="60" t="s">
        <v>13</v>
      </c>
      <c r="AC2" s="6" t="s">
        <v>17</v>
      </c>
      <c r="AD2" s="60" t="s">
        <v>13</v>
      </c>
      <c r="AE2" s="6" t="s">
        <v>17</v>
      </c>
      <c r="AF2" s="103"/>
    </row>
    <row r="3" spans="1:32" s="9" customFormat="1" ht="24.75" customHeight="1">
      <c r="A3" s="8">
        <v>1</v>
      </c>
      <c r="B3" s="8">
        <v>2</v>
      </c>
      <c r="C3" s="8">
        <v>3</v>
      </c>
      <c r="D3" s="8"/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61">
        <v>13</v>
      </c>
      <c r="O3" s="8">
        <v>14</v>
      </c>
      <c r="P3" s="61">
        <v>15</v>
      </c>
      <c r="Q3" s="8">
        <v>16</v>
      </c>
      <c r="R3" s="8">
        <v>17</v>
      </c>
      <c r="S3" s="8">
        <v>18</v>
      </c>
      <c r="T3" s="8">
        <v>19</v>
      </c>
      <c r="U3" s="61">
        <v>20</v>
      </c>
      <c r="V3" s="61">
        <v>21</v>
      </c>
      <c r="W3" s="61">
        <v>22</v>
      </c>
      <c r="X3" s="61">
        <v>23</v>
      </c>
      <c r="Y3" s="8">
        <v>24</v>
      </c>
      <c r="Z3" s="61">
        <v>25</v>
      </c>
      <c r="AA3" s="8">
        <v>26</v>
      </c>
      <c r="AB3" s="61">
        <v>27</v>
      </c>
      <c r="AC3" s="8">
        <v>28</v>
      </c>
      <c r="AD3" s="61">
        <v>29</v>
      </c>
      <c r="AE3" s="8">
        <v>30</v>
      </c>
      <c r="AF3" s="8">
        <v>31</v>
      </c>
    </row>
    <row r="4" spans="1:32" s="10" customFormat="1" ht="18.75">
      <c r="A4" s="12" t="s">
        <v>31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11" customFormat="1" ht="38.25" customHeight="1">
      <c r="A5" s="31" t="s">
        <v>32</v>
      </c>
      <c r="B5" s="20"/>
      <c r="C5" s="20"/>
      <c r="D5" s="20"/>
      <c r="E5" s="20"/>
      <c r="F5" s="22"/>
      <c r="G5" s="22"/>
      <c r="H5" s="20"/>
      <c r="I5" s="20"/>
      <c r="J5" s="19"/>
      <c r="K5" s="19"/>
      <c r="L5" s="20"/>
      <c r="M5" s="20"/>
      <c r="N5" s="62"/>
      <c r="O5" s="20"/>
      <c r="P5" s="62"/>
      <c r="Q5" s="20"/>
      <c r="R5" s="20"/>
      <c r="S5" s="20"/>
      <c r="T5" s="20"/>
      <c r="U5" s="62"/>
      <c r="V5" s="62"/>
      <c r="W5" s="62"/>
      <c r="X5" s="62"/>
      <c r="Y5" s="20"/>
      <c r="Z5" s="62"/>
      <c r="AA5" s="20"/>
      <c r="AB5" s="62"/>
      <c r="AC5" s="20"/>
      <c r="AD5" s="62"/>
      <c r="AE5" s="20"/>
      <c r="AF5" s="16"/>
    </row>
    <row r="6" spans="1:32" s="11" customFormat="1" ht="63.75" customHeight="1">
      <c r="A6" s="28" t="s">
        <v>33</v>
      </c>
      <c r="B6" s="21"/>
      <c r="C6" s="18"/>
      <c r="D6" s="18"/>
      <c r="E6" s="19"/>
      <c r="F6" s="22"/>
      <c r="G6" s="22"/>
      <c r="H6" s="19"/>
      <c r="I6" s="19"/>
      <c r="J6" s="19"/>
      <c r="K6" s="19"/>
      <c r="L6" s="19"/>
      <c r="M6" s="19"/>
      <c r="N6" s="63"/>
      <c r="O6" s="19"/>
      <c r="P6" s="63"/>
      <c r="Q6" s="19"/>
      <c r="R6" s="19"/>
      <c r="S6" s="19"/>
      <c r="T6" s="19"/>
      <c r="U6" s="63"/>
      <c r="V6" s="63"/>
      <c r="W6" s="63"/>
      <c r="X6" s="63"/>
      <c r="Y6" s="19"/>
      <c r="Z6" s="63"/>
      <c r="AA6" s="19"/>
      <c r="AB6" s="63"/>
      <c r="AC6" s="19"/>
      <c r="AD6" s="63"/>
      <c r="AE6" s="19"/>
      <c r="AF6" s="14"/>
    </row>
    <row r="7" spans="1:32" s="11" customFormat="1" ht="169.5" customHeight="1">
      <c r="A7" s="32" t="s">
        <v>59</v>
      </c>
      <c r="B7" s="43"/>
      <c r="C7" s="44"/>
      <c r="D7" s="44"/>
      <c r="E7" s="22"/>
      <c r="F7" s="23"/>
      <c r="G7" s="22"/>
      <c r="H7" s="43"/>
      <c r="I7" s="22"/>
      <c r="J7" s="19"/>
      <c r="K7" s="19"/>
      <c r="L7" s="43"/>
      <c r="M7" s="22"/>
      <c r="N7" s="64"/>
      <c r="O7" s="22"/>
      <c r="P7" s="73"/>
      <c r="Q7" s="22"/>
      <c r="R7" s="22"/>
      <c r="S7" s="22"/>
      <c r="T7" s="43"/>
      <c r="U7" s="73"/>
      <c r="V7" s="73"/>
      <c r="W7" s="73"/>
      <c r="X7" s="73"/>
      <c r="Y7" s="22"/>
      <c r="Z7" s="64"/>
      <c r="AA7" s="22"/>
      <c r="AB7" s="73"/>
      <c r="AC7" s="22"/>
      <c r="AD7" s="64"/>
      <c r="AE7" s="22"/>
      <c r="AF7" s="108" t="s">
        <v>78</v>
      </c>
    </row>
    <row r="8" spans="1:32" s="11" customFormat="1" ht="22.5" customHeight="1">
      <c r="A8" s="28" t="s">
        <v>29</v>
      </c>
      <c r="B8" s="35">
        <f>B9+B10+B11+B12</f>
        <v>933.5</v>
      </c>
      <c r="C8" s="35">
        <f>C9+C10+C11+C12</f>
        <v>570.6400000000001</v>
      </c>
      <c r="D8" s="35">
        <f>D9+D10+D11+D12</f>
        <v>552.1949999999999</v>
      </c>
      <c r="E8" s="65">
        <f>E9+E10+E11+E12</f>
        <v>476.95</v>
      </c>
      <c r="F8" s="37">
        <v>0</v>
      </c>
      <c r="G8" s="37">
        <f>E8/C8*100</f>
        <v>83.58159259778492</v>
      </c>
      <c r="H8" s="35">
        <f aca="true" t="shared" si="0" ref="H8:AE8">H9+H10+H11+H12</f>
        <v>0</v>
      </c>
      <c r="I8" s="35">
        <f t="shared" si="0"/>
        <v>0</v>
      </c>
      <c r="J8" s="39">
        <f t="shared" si="0"/>
        <v>0</v>
      </c>
      <c r="K8" s="39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64.5</v>
      </c>
      <c r="Q8" s="35">
        <f t="shared" si="0"/>
        <v>0</v>
      </c>
      <c r="R8" s="35">
        <f t="shared" si="0"/>
        <v>233.53</v>
      </c>
      <c r="S8" s="35">
        <f t="shared" si="0"/>
        <v>89.7</v>
      </c>
      <c r="T8" s="35">
        <f t="shared" si="0"/>
        <v>91.37</v>
      </c>
      <c r="U8" s="65">
        <f t="shared" si="0"/>
        <v>268.88</v>
      </c>
      <c r="V8" s="65">
        <f t="shared" si="0"/>
        <v>90.62</v>
      </c>
      <c r="W8" s="65">
        <f t="shared" si="0"/>
        <v>89.08</v>
      </c>
      <c r="X8" s="65">
        <f t="shared" si="0"/>
        <v>90.62</v>
      </c>
      <c r="Y8" s="35">
        <f t="shared" si="0"/>
        <v>29.29</v>
      </c>
      <c r="Z8" s="65">
        <f t="shared" si="0"/>
        <v>90.62</v>
      </c>
      <c r="AA8" s="35">
        <f t="shared" si="0"/>
        <v>0</v>
      </c>
      <c r="AB8" s="65">
        <f t="shared" si="0"/>
        <v>90.72</v>
      </c>
      <c r="AC8" s="35">
        <f t="shared" si="0"/>
        <v>0</v>
      </c>
      <c r="AD8" s="65">
        <f>AD9+AD10+AD11+AD12</f>
        <v>181.51999999999998</v>
      </c>
      <c r="AE8" s="35">
        <f t="shared" si="0"/>
        <v>0</v>
      </c>
      <c r="AF8" s="113"/>
    </row>
    <row r="9" spans="1:32" s="11" customFormat="1" ht="18.75">
      <c r="A9" s="32" t="s">
        <v>22</v>
      </c>
      <c r="B9" s="36">
        <f>H9+J9+L9+P9+R9+T9+V9+X9+Z9+AB9+AD9</f>
        <v>180.5</v>
      </c>
      <c r="C9" s="37">
        <f>H9+J9+L9+N9+P9+R9+T9+V9+X9</f>
        <v>120.30000000000001</v>
      </c>
      <c r="D9" s="35">
        <v>180.5</v>
      </c>
      <c r="E9" s="66">
        <f>I9++K9+M9+O9+Q9+S9+U9+W9+Y9</f>
        <v>105.25500000000001</v>
      </c>
      <c r="F9" s="37">
        <f>E9*100/B9</f>
        <v>58.31301939058173</v>
      </c>
      <c r="G9" s="37">
        <f>E9*100/C9</f>
        <v>87.49376558603493</v>
      </c>
      <c r="H9" s="37">
        <v>0</v>
      </c>
      <c r="I9" s="37">
        <v>0</v>
      </c>
      <c r="J9" s="39">
        <v>0</v>
      </c>
      <c r="K9" s="39">
        <v>0</v>
      </c>
      <c r="L9" s="37">
        <v>0</v>
      </c>
      <c r="M9" s="37">
        <v>0</v>
      </c>
      <c r="N9" s="66">
        <v>0</v>
      </c>
      <c r="O9" s="37">
        <v>0</v>
      </c>
      <c r="P9" s="66">
        <v>45.2</v>
      </c>
      <c r="Q9" s="37">
        <v>0</v>
      </c>
      <c r="R9" s="37">
        <v>30.1</v>
      </c>
      <c r="S9" s="37">
        <v>45.125</v>
      </c>
      <c r="T9" s="37">
        <v>15</v>
      </c>
      <c r="U9" s="66">
        <v>43.4</v>
      </c>
      <c r="V9" s="66">
        <v>15</v>
      </c>
      <c r="W9" s="66">
        <v>14.78</v>
      </c>
      <c r="X9" s="66">
        <v>15</v>
      </c>
      <c r="Y9" s="37">
        <v>1.95</v>
      </c>
      <c r="Z9" s="66">
        <v>15</v>
      </c>
      <c r="AA9" s="37">
        <v>0</v>
      </c>
      <c r="AB9" s="66">
        <v>15.1</v>
      </c>
      <c r="AC9" s="37">
        <v>0</v>
      </c>
      <c r="AD9" s="66">
        <v>30.1</v>
      </c>
      <c r="AE9" s="37">
        <v>0</v>
      </c>
      <c r="AF9" s="113"/>
    </row>
    <row r="10" spans="1:32" s="11" customFormat="1" ht="18.75">
      <c r="A10" s="32" t="s">
        <v>23</v>
      </c>
      <c r="B10" s="36">
        <f>H10+J10+L10+N10+P10+R10+T10+V10+X10+Z10+AB10+AD10</f>
        <v>753</v>
      </c>
      <c r="C10" s="37">
        <f>H10+J10+L10+N10+P10+R10+T10+V10+X10</f>
        <v>450.34000000000003</v>
      </c>
      <c r="D10" s="37">
        <f>E10</f>
        <v>371.695</v>
      </c>
      <c r="E10" s="66">
        <f>I10++K10+M10+O10+Q10+S10+U10+W10+Y10</f>
        <v>371.695</v>
      </c>
      <c r="F10" s="37">
        <f>E10*100/B10</f>
        <v>49.36188579017264</v>
      </c>
      <c r="G10" s="37">
        <f>E10*100/C10</f>
        <v>82.53652795665496</v>
      </c>
      <c r="H10" s="37">
        <v>0</v>
      </c>
      <c r="I10" s="37">
        <v>0</v>
      </c>
      <c r="J10" s="39">
        <v>0</v>
      </c>
      <c r="K10" s="39">
        <v>0</v>
      </c>
      <c r="L10" s="37">
        <v>0</v>
      </c>
      <c r="M10" s="37">
        <v>0</v>
      </c>
      <c r="N10" s="66">
        <v>0</v>
      </c>
      <c r="O10" s="37">
        <v>0</v>
      </c>
      <c r="P10" s="66">
        <v>19.3</v>
      </c>
      <c r="Q10" s="37">
        <v>0</v>
      </c>
      <c r="R10" s="37">
        <v>203.43</v>
      </c>
      <c r="S10" s="37">
        <v>44.575</v>
      </c>
      <c r="T10" s="37">
        <v>76.37</v>
      </c>
      <c r="U10" s="66">
        <v>225.48</v>
      </c>
      <c r="V10" s="66">
        <v>75.62</v>
      </c>
      <c r="W10" s="66">
        <v>74.3</v>
      </c>
      <c r="X10" s="66">
        <v>75.62</v>
      </c>
      <c r="Y10" s="37">
        <v>27.34</v>
      </c>
      <c r="Z10" s="66">
        <v>75.62</v>
      </c>
      <c r="AA10" s="37">
        <v>0</v>
      </c>
      <c r="AB10" s="66">
        <v>75.62</v>
      </c>
      <c r="AC10" s="37">
        <v>0</v>
      </c>
      <c r="AD10" s="66">
        <v>151.42</v>
      </c>
      <c r="AE10" s="37">
        <v>0</v>
      </c>
      <c r="AF10" s="113"/>
    </row>
    <row r="11" spans="1:32" s="11" customFormat="1" ht="18.75">
      <c r="A11" s="32" t="s">
        <v>24</v>
      </c>
      <c r="B11" s="36">
        <f>H11+J11+L11+P11+R11+T11+V11+X11+Z11+AB11+AD11</f>
        <v>0</v>
      </c>
      <c r="C11" s="37">
        <f>H11+J11+L11+N11+P11+R11+T11+V11</f>
        <v>0</v>
      </c>
      <c r="D11" s="37"/>
      <c r="E11" s="66">
        <f>I11++K11+M11+O11+Q11+S11+U11+W11+Y11</f>
        <v>0</v>
      </c>
      <c r="F11" s="37"/>
      <c r="G11" s="37"/>
      <c r="H11" s="37">
        <v>0</v>
      </c>
      <c r="I11" s="37">
        <v>0</v>
      </c>
      <c r="J11" s="39">
        <v>0</v>
      </c>
      <c r="K11" s="39">
        <v>0</v>
      </c>
      <c r="L11" s="37">
        <v>0</v>
      </c>
      <c r="M11" s="37">
        <v>0</v>
      </c>
      <c r="N11" s="66">
        <v>0</v>
      </c>
      <c r="O11" s="37">
        <v>0</v>
      </c>
      <c r="P11" s="66">
        <v>0</v>
      </c>
      <c r="Q11" s="37">
        <v>0</v>
      </c>
      <c r="R11" s="37">
        <v>0</v>
      </c>
      <c r="S11" s="37">
        <v>0</v>
      </c>
      <c r="T11" s="37">
        <v>0</v>
      </c>
      <c r="U11" s="66">
        <v>0</v>
      </c>
      <c r="V11" s="66">
        <v>0</v>
      </c>
      <c r="W11" s="66">
        <v>0</v>
      </c>
      <c r="X11" s="66">
        <v>0</v>
      </c>
      <c r="Y11" s="37">
        <v>0</v>
      </c>
      <c r="Z11" s="66">
        <v>0</v>
      </c>
      <c r="AA11" s="37">
        <v>0</v>
      </c>
      <c r="AB11" s="66">
        <v>0</v>
      </c>
      <c r="AC11" s="37">
        <v>0</v>
      </c>
      <c r="AD11" s="66">
        <v>0</v>
      </c>
      <c r="AE11" s="37">
        <v>0</v>
      </c>
      <c r="AF11" s="113"/>
    </row>
    <row r="12" spans="1:32" s="11" customFormat="1" ht="18.75">
      <c r="A12" s="32" t="s">
        <v>25</v>
      </c>
      <c r="B12" s="36">
        <f>H12+J12+L12+P12+R12+T12+V12+X12+Z12+AB12+AD12</f>
        <v>0</v>
      </c>
      <c r="C12" s="37">
        <f>H12+J12+L12+N12+P12+R12+T12+V12</f>
        <v>0</v>
      </c>
      <c r="D12" s="37"/>
      <c r="E12" s="66">
        <f>I12++K12+M12+O12+Q12+S12+U12+W12+Y12</f>
        <v>0</v>
      </c>
      <c r="F12" s="37"/>
      <c r="G12" s="37"/>
      <c r="H12" s="37">
        <v>0</v>
      </c>
      <c r="I12" s="37">
        <v>0</v>
      </c>
      <c r="J12" s="39">
        <v>0</v>
      </c>
      <c r="K12" s="39">
        <v>0</v>
      </c>
      <c r="L12" s="37">
        <v>0</v>
      </c>
      <c r="M12" s="37">
        <v>0</v>
      </c>
      <c r="N12" s="66">
        <v>0</v>
      </c>
      <c r="O12" s="37">
        <v>0</v>
      </c>
      <c r="P12" s="66">
        <v>0</v>
      </c>
      <c r="Q12" s="37">
        <v>0</v>
      </c>
      <c r="R12" s="37">
        <v>0</v>
      </c>
      <c r="S12" s="37">
        <v>0</v>
      </c>
      <c r="T12" s="37">
        <v>0</v>
      </c>
      <c r="U12" s="66">
        <v>0</v>
      </c>
      <c r="V12" s="66">
        <v>0</v>
      </c>
      <c r="W12" s="66">
        <v>0</v>
      </c>
      <c r="X12" s="66">
        <v>0</v>
      </c>
      <c r="Y12" s="37">
        <v>0</v>
      </c>
      <c r="Z12" s="66">
        <v>0</v>
      </c>
      <c r="AA12" s="37">
        <v>0</v>
      </c>
      <c r="AB12" s="66">
        <v>0</v>
      </c>
      <c r="AC12" s="37">
        <v>0</v>
      </c>
      <c r="AD12" s="66">
        <v>0</v>
      </c>
      <c r="AE12" s="37">
        <v>0</v>
      </c>
      <c r="AF12" s="114"/>
    </row>
    <row r="13" spans="1:32" s="11" customFormat="1" ht="243" customHeight="1">
      <c r="A13" s="32" t="s">
        <v>60</v>
      </c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7"/>
      <c r="M13" s="37"/>
      <c r="N13" s="66"/>
      <c r="O13" s="37"/>
      <c r="P13" s="66"/>
      <c r="Q13" s="37"/>
      <c r="R13" s="37"/>
      <c r="S13" s="37"/>
      <c r="T13" s="37"/>
      <c r="U13" s="66"/>
      <c r="V13" s="66"/>
      <c r="W13" s="66"/>
      <c r="X13" s="66"/>
      <c r="Y13" s="37"/>
      <c r="Z13" s="66"/>
      <c r="AA13" s="37"/>
      <c r="AB13" s="66"/>
      <c r="AC13" s="37"/>
      <c r="AD13" s="66"/>
      <c r="AE13" s="37"/>
      <c r="AF13" s="86" t="s">
        <v>80</v>
      </c>
    </row>
    <row r="14" spans="1:32" s="11" customFormat="1" ht="18.75">
      <c r="A14" s="28" t="s">
        <v>29</v>
      </c>
      <c r="B14" s="35">
        <f>B15+B16+B17+B18</f>
        <v>3571.06</v>
      </c>
      <c r="C14" s="35">
        <f>C15+C16+C17+C18</f>
        <v>1076.83</v>
      </c>
      <c r="D14" s="35">
        <f>D15+D16+D17+D18</f>
        <v>99</v>
      </c>
      <c r="E14" s="35">
        <f>E15+E16+E17+E18</f>
        <v>99</v>
      </c>
      <c r="F14" s="37">
        <f>(E14/B14)*100</f>
        <v>2.7722860999255126</v>
      </c>
      <c r="G14" s="37">
        <f>(E14/C14)*100</f>
        <v>9.193651737042988</v>
      </c>
      <c r="H14" s="35">
        <f>H15+H16+H17+H18</f>
        <v>0</v>
      </c>
      <c r="I14" s="35">
        <f>I15+I16+I17+I18</f>
        <v>0</v>
      </c>
      <c r="J14" s="35">
        <f>J15+J16+J17+J18</f>
        <v>0</v>
      </c>
      <c r="K14" s="35">
        <f>K15+K16+K17+K18</f>
        <v>0</v>
      </c>
      <c r="L14" s="35">
        <f aca="true" t="shared" si="1" ref="L14:S14">L15+L16+L17+L18</f>
        <v>0</v>
      </c>
      <c r="M14" s="35">
        <f t="shared" si="1"/>
        <v>0</v>
      </c>
      <c r="N14" s="65">
        <f t="shared" si="1"/>
        <v>99</v>
      </c>
      <c r="O14" s="35">
        <f t="shared" si="1"/>
        <v>0</v>
      </c>
      <c r="P14" s="65">
        <f t="shared" si="1"/>
        <v>0</v>
      </c>
      <c r="Q14" s="35">
        <f t="shared" si="1"/>
        <v>99</v>
      </c>
      <c r="R14" s="35">
        <f t="shared" si="1"/>
        <v>0</v>
      </c>
      <c r="S14" s="35">
        <f t="shared" si="1"/>
        <v>0</v>
      </c>
      <c r="T14" s="35">
        <f aca="true" t="shared" si="2" ref="T14:AE14">T15+T16+T17+T18</f>
        <v>0</v>
      </c>
      <c r="U14" s="65">
        <f t="shared" si="2"/>
        <v>0</v>
      </c>
      <c r="V14" s="65">
        <f t="shared" si="2"/>
        <v>239.07</v>
      </c>
      <c r="W14" s="65">
        <f t="shared" si="2"/>
        <v>0</v>
      </c>
      <c r="X14" s="65">
        <f t="shared" si="2"/>
        <v>738.76</v>
      </c>
      <c r="Y14" s="35">
        <f t="shared" si="2"/>
        <v>0</v>
      </c>
      <c r="Z14" s="65">
        <f t="shared" si="2"/>
        <v>783.27</v>
      </c>
      <c r="AA14" s="35">
        <f t="shared" si="2"/>
        <v>0</v>
      </c>
      <c r="AB14" s="65">
        <f t="shared" si="2"/>
        <v>225.75</v>
      </c>
      <c r="AC14" s="35">
        <f t="shared" si="2"/>
        <v>0</v>
      </c>
      <c r="AD14" s="65">
        <f t="shared" si="2"/>
        <v>1485.21</v>
      </c>
      <c r="AE14" s="35">
        <f t="shared" si="2"/>
        <v>0</v>
      </c>
      <c r="AF14" s="14"/>
    </row>
    <row r="15" spans="1:32" s="11" customFormat="1" ht="18.75">
      <c r="A15" s="32" t="s">
        <v>22</v>
      </c>
      <c r="B15" s="36">
        <f>H15+J15+L15+N15+P15+R15+T15++V15+X15+Z15+AB15+AD15</f>
        <v>2777.46</v>
      </c>
      <c r="C15" s="37">
        <f>H15+J15+L15+N15+P15+R15+T15+V15+X15</f>
        <v>977.8299999999999</v>
      </c>
      <c r="D15" s="35">
        <v>0</v>
      </c>
      <c r="E15" s="37">
        <f>I15+K15+M15+O15+Q15+S15+U15+W15+Y15+AA15+AC15+AE15</f>
        <v>0</v>
      </c>
      <c r="F15" s="37"/>
      <c r="G15" s="37"/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66">
        <v>0</v>
      </c>
      <c r="O15" s="37">
        <v>0</v>
      </c>
      <c r="P15" s="66">
        <v>0</v>
      </c>
      <c r="Q15" s="37">
        <v>0</v>
      </c>
      <c r="R15" s="37">
        <v>0</v>
      </c>
      <c r="S15" s="37">
        <v>0</v>
      </c>
      <c r="T15" s="37">
        <v>0</v>
      </c>
      <c r="U15" s="66">
        <v>0</v>
      </c>
      <c r="V15" s="66">
        <v>239.07</v>
      </c>
      <c r="W15" s="66">
        <v>0</v>
      </c>
      <c r="X15" s="66">
        <v>738.76</v>
      </c>
      <c r="Y15" s="37">
        <v>0</v>
      </c>
      <c r="Z15" s="66">
        <v>340.67</v>
      </c>
      <c r="AA15" s="37">
        <v>0</v>
      </c>
      <c r="AB15" s="66">
        <v>225.75</v>
      </c>
      <c r="AC15" s="37">
        <v>0</v>
      </c>
      <c r="AD15" s="66">
        <v>1233.21</v>
      </c>
      <c r="AE15" s="37">
        <v>0</v>
      </c>
      <c r="AF15" s="14"/>
    </row>
    <row r="16" spans="1:32" s="11" customFormat="1" ht="18.75">
      <c r="A16" s="32" t="s">
        <v>23</v>
      </c>
      <c r="B16" s="36">
        <f>H16+J16+L16+N16+P16+R16+T16++V16+X16+Z16+AB16+AD16</f>
        <v>793.6</v>
      </c>
      <c r="C16" s="37">
        <f>H16+J16+L16+N16+P16+R16+T16+V16+X16</f>
        <v>99</v>
      </c>
      <c r="D16" s="37">
        <v>99</v>
      </c>
      <c r="E16" s="37">
        <f>I16+K16+M16+O16+Q16+S16+U16+W16+Y16+AA16+AC16+AE16</f>
        <v>99</v>
      </c>
      <c r="F16" s="37">
        <f>(E16/B16)*100</f>
        <v>12.474798387096774</v>
      </c>
      <c r="G16" s="37">
        <f>(E16/C16)*100</f>
        <v>100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66">
        <v>99</v>
      </c>
      <c r="O16" s="37">
        <v>0</v>
      </c>
      <c r="P16" s="66">
        <v>0</v>
      </c>
      <c r="Q16" s="37">
        <v>99</v>
      </c>
      <c r="R16" s="37">
        <v>0</v>
      </c>
      <c r="S16" s="37">
        <v>0</v>
      </c>
      <c r="T16" s="37">
        <v>0</v>
      </c>
      <c r="U16" s="66">
        <v>0</v>
      </c>
      <c r="V16" s="66">
        <v>0</v>
      </c>
      <c r="W16" s="66">
        <v>0</v>
      </c>
      <c r="X16" s="66">
        <v>0</v>
      </c>
      <c r="Y16" s="37">
        <v>0</v>
      </c>
      <c r="Z16" s="66">
        <v>442.6</v>
      </c>
      <c r="AA16" s="37">
        <v>0</v>
      </c>
      <c r="AB16" s="66">
        <v>0</v>
      </c>
      <c r="AC16" s="37">
        <v>0</v>
      </c>
      <c r="AD16" s="66">
        <v>252</v>
      </c>
      <c r="AE16" s="37">
        <v>0</v>
      </c>
      <c r="AF16" s="14"/>
    </row>
    <row r="17" spans="1:32" s="11" customFormat="1" ht="16.5" customHeight="1">
      <c r="A17" s="32" t="s">
        <v>24</v>
      </c>
      <c r="B17" s="36">
        <f>H17+J17+L17+N17+P17+R17+T17++V17+X17+Z17+AB17+AD17</f>
        <v>0</v>
      </c>
      <c r="C17" s="37">
        <f>H17+J17+L17+N17+P17+R17+T17+V17</f>
        <v>0</v>
      </c>
      <c r="D17" s="37">
        <v>0</v>
      </c>
      <c r="E17" s="37">
        <f>J17+L17+N17+P17+R17+T17+V17+X17+Y17</f>
        <v>0</v>
      </c>
      <c r="F17" s="37"/>
      <c r="G17" s="37"/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66">
        <v>0</v>
      </c>
      <c r="O17" s="37">
        <v>0</v>
      </c>
      <c r="P17" s="66">
        <v>0</v>
      </c>
      <c r="Q17" s="37">
        <v>0</v>
      </c>
      <c r="R17" s="37">
        <v>0</v>
      </c>
      <c r="S17" s="37">
        <v>0</v>
      </c>
      <c r="T17" s="37">
        <v>0</v>
      </c>
      <c r="U17" s="66">
        <v>0</v>
      </c>
      <c r="V17" s="66">
        <v>0</v>
      </c>
      <c r="W17" s="66">
        <v>0</v>
      </c>
      <c r="X17" s="66">
        <v>0</v>
      </c>
      <c r="Y17" s="37">
        <v>0</v>
      </c>
      <c r="Z17" s="66">
        <v>0</v>
      </c>
      <c r="AA17" s="37">
        <v>0</v>
      </c>
      <c r="AB17" s="66">
        <v>0</v>
      </c>
      <c r="AC17" s="37">
        <v>0</v>
      </c>
      <c r="AD17" s="66">
        <v>0</v>
      </c>
      <c r="AE17" s="37">
        <v>0</v>
      </c>
      <c r="AF17" s="14"/>
    </row>
    <row r="18" spans="1:32" s="11" customFormat="1" ht="18.75">
      <c r="A18" s="32" t="s">
        <v>25</v>
      </c>
      <c r="B18" s="36">
        <f>H18+J18+L18+N18+P18+R18+T18++V18+X18+Z18+AB18+AD18</f>
        <v>0</v>
      </c>
      <c r="C18" s="37">
        <f>H18+J18+L18+N18+P18+R18+T18+V18</f>
        <v>0</v>
      </c>
      <c r="D18" s="37">
        <v>0</v>
      </c>
      <c r="E18" s="37">
        <f>J18+L18+N18+P18+R18+T18+V18+X18+Y18</f>
        <v>0</v>
      </c>
      <c r="F18" s="37"/>
      <c r="G18" s="37"/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66">
        <v>0</v>
      </c>
      <c r="O18" s="37">
        <v>0</v>
      </c>
      <c r="P18" s="66">
        <v>0</v>
      </c>
      <c r="Q18" s="37">
        <v>0</v>
      </c>
      <c r="R18" s="37">
        <v>0</v>
      </c>
      <c r="S18" s="37">
        <v>0</v>
      </c>
      <c r="T18" s="37">
        <v>0</v>
      </c>
      <c r="U18" s="66">
        <v>0</v>
      </c>
      <c r="V18" s="66">
        <v>0</v>
      </c>
      <c r="W18" s="66">
        <v>0</v>
      </c>
      <c r="X18" s="66">
        <v>0</v>
      </c>
      <c r="Y18" s="37">
        <v>0</v>
      </c>
      <c r="Z18" s="66">
        <v>0</v>
      </c>
      <c r="AA18" s="37">
        <v>0</v>
      </c>
      <c r="AB18" s="66">
        <v>0</v>
      </c>
      <c r="AC18" s="37">
        <v>0</v>
      </c>
      <c r="AD18" s="66">
        <v>0</v>
      </c>
      <c r="AE18" s="37">
        <v>0</v>
      </c>
      <c r="AF18" s="14"/>
    </row>
    <row r="19" spans="1:32" s="11" customFormat="1" ht="39" customHeight="1">
      <c r="A19" s="28" t="s">
        <v>35</v>
      </c>
      <c r="B19" s="36"/>
      <c r="C19" s="38"/>
      <c r="D19" s="38"/>
      <c r="E19" s="39"/>
      <c r="F19" s="37"/>
      <c r="G19" s="37"/>
      <c r="H19" s="37"/>
      <c r="I19" s="39"/>
      <c r="J19" s="39"/>
      <c r="K19" s="39"/>
      <c r="L19" s="39"/>
      <c r="M19" s="39"/>
      <c r="N19" s="66"/>
      <c r="O19" s="39"/>
      <c r="P19" s="67"/>
      <c r="Q19" s="39"/>
      <c r="R19" s="39"/>
      <c r="S19" s="39"/>
      <c r="T19" s="37"/>
      <c r="U19" s="67"/>
      <c r="V19" s="67"/>
      <c r="W19" s="67"/>
      <c r="X19" s="67"/>
      <c r="Y19" s="39"/>
      <c r="Z19" s="66"/>
      <c r="AA19" s="39"/>
      <c r="AB19" s="67"/>
      <c r="AC19" s="39"/>
      <c r="AD19" s="66"/>
      <c r="AE19" s="39"/>
      <c r="AF19" s="14"/>
    </row>
    <row r="20" spans="1:32" s="80" customFormat="1" ht="60" customHeight="1">
      <c r="A20" s="76" t="s">
        <v>57</v>
      </c>
      <c r="B20" s="77"/>
      <c r="C20" s="78"/>
      <c r="D20" s="78"/>
      <c r="E20" s="67"/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9"/>
    </row>
    <row r="21" spans="1:32" s="11" customFormat="1" ht="18.75">
      <c r="A21" s="28" t="s">
        <v>29</v>
      </c>
      <c r="B21" s="35">
        <f>B22+B23+B24+B25</f>
        <v>7666.096000000001</v>
      </c>
      <c r="C21" s="35">
        <f>C22+C23+C24+C25</f>
        <v>6534</v>
      </c>
      <c r="D21" s="35">
        <f>D22+D23+D24+D25</f>
        <v>5648.2339999999995</v>
      </c>
      <c r="E21" s="35">
        <f>E22+E23+E24+E25</f>
        <v>5648.2339999999995</v>
      </c>
      <c r="F21" s="37">
        <f>(E21/B21)*100</f>
        <v>73.6781016047803</v>
      </c>
      <c r="G21" s="37">
        <f>(E21/C21)*100</f>
        <v>86.44374043464951</v>
      </c>
      <c r="H21" s="35">
        <f aca="true" t="shared" si="3" ref="H21:AE21">H22+H23+H24+H25</f>
        <v>1761.362</v>
      </c>
      <c r="I21" s="35">
        <v>148.861</v>
      </c>
      <c r="J21" s="35">
        <f>J22+J23+J24+J25</f>
        <v>698.4000000000001</v>
      </c>
      <c r="K21" s="35">
        <f t="shared" si="3"/>
        <v>1898.961</v>
      </c>
      <c r="L21" s="35">
        <f t="shared" si="3"/>
        <v>416.989</v>
      </c>
      <c r="M21" s="35">
        <f t="shared" si="3"/>
        <v>96.54</v>
      </c>
      <c r="N21" s="65">
        <f>N22+N23+N24+N25</f>
        <v>589.6899999999999</v>
      </c>
      <c r="O21" s="35">
        <f t="shared" si="3"/>
        <v>579.82329</v>
      </c>
      <c r="P21" s="65">
        <f t="shared" si="3"/>
        <v>683.482</v>
      </c>
      <c r="Q21" s="35">
        <f t="shared" si="3"/>
        <v>887.65371</v>
      </c>
      <c r="R21" s="35">
        <f>R22+R23+R24+R25</f>
        <v>812.7149999999999</v>
      </c>
      <c r="S21" s="35">
        <f t="shared" si="3"/>
        <v>364.30499999999995</v>
      </c>
      <c r="T21" s="35">
        <f t="shared" si="3"/>
        <v>847.335</v>
      </c>
      <c r="U21" s="65">
        <f t="shared" si="3"/>
        <v>742.9300000000001</v>
      </c>
      <c r="V21" s="65">
        <f t="shared" si="3"/>
        <v>724.027</v>
      </c>
      <c r="W21" s="65">
        <f t="shared" si="3"/>
        <v>737.66</v>
      </c>
      <c r="X21" s="65">
        <f t="shared" si="3"/>
        <v>311.892</v>
      </c>
      <c r="Y21" s="35">
        <f t="shared" si="3"/>
        <v>191.5</v>
      </c>
      <c r="Z21" s="65">
        <f t="shared" si="3"/>
        <v>436.334</v>
      </c>
      <c r="AA21" s="35">
        <f t="shared" si="3"/>
        <v>0</v>
      </c>
      <c r="AB21" s="65">
        <f t="shared" si="3"/>
        <v>238.57</v>
      </c>
      <c r="AC21" s="35">
        <f t="shared" si="3"/>
        <v>0</v>
      </c>
      <c r="AD21" s="65">
        <f t="shared" si="3"/>
        <v>145.3</v>
      </c>
      <c r="AE21" s="35">
        <f t="shared" si="3"/>
        <v>0</v>
      </c>
      <c r="AF21" s="121"/>
    </row>
    <row r="22" spans="1:32" s="11" customFormat="1" ht="16.5" customHeight="1">
      <c r="A22" s="32" t="s">
        <v>22</v>
      </c>
      <c r="B22" s="36">
        <f>H22+J22+L22+N22+P22+R22+T22+V22+X22+Z22+AB22+AD22</f>
        <v>2828.895000000001</v>
      </c>
      <c r="C22" s="37">
        <f>H22+J22+L22+N22+P22+R22+T22+V22</f>
        <v>2471.3550000000005</v>
      </c>
      <c r="D22" s="35">
        <f>E22</f>
        <v>2020.3313099999998</v>
      </c>
      <c r="E22" s="37">
        <f>I22+K22+M22+O22+Q22+S22+U22+W22+Y22</f>
        <v>2020.3313099999998</v>
      </c>
      <c r="F22" s="37">
        <f>(E22/B22)*100</f>
        <v>71.41768464365057</v>
      </c>
      <c r="G22" s="37">
        <f>(E22/C22)*100</f>
        <v>81.74994324975567</v>
      </c>
      <c r="H22" s="35">
        <v>267.519</v>
      </c>
      <c r="I22" s="37">
        <v>148.861</v>
      </c>
      <c r="J22" s="35">
        <v>523.82</v>
      </c>
      <c r="K22" s="35">
        <v>547.616</v>
      </c>
      <c r="L22" s="35">
        <v>79.046</v>
      </c>
      <c r="M22" s="37">
        <v>0</v>
      </c>
      <c r="N22" s="65">
        <v>211.254</v>
      </c>
      <c r="O22" s="37">
        <v>70.46731</v>
      </c>
      <c r="P22" s="65">
        <v>177.189</v>
      </c>
      <c r="Q22" s="37">
        <v>267.63</v>
      </c>
      <c r="R22" s="35">
        <v>350.671</v>
      </c>
      <c r="S22" s="37">
        <v>167.647</v>
      </c>
      <c r="T22" s="35">
        <v>286.326</v>
      </c>
      <c r="U22" s="66">
        <v>67.09</v>
      </c>
      <c r="V22" s="65">
        <v>575.53</v>
      </c>
      <c r="W22" s="66">
        <v>559.52</v>
      </c>
      <c r="X22" s="65">
        <v>136.25</v>
      </c>
      <c r="Y22" s="37">
        <v>191.5</v>
      </c>
      <c r="Z22" s="65">
        <v>30.76</v>
      </c>
      <c r="AA22" s="37">
        <v>0</v>
      </c>
      <c r="AB22" s="65">
        <v>45.23</v>
      </c>
      <c r="AC22" s="37">
        <v>0</v>
      </c>
      <c r="AD22" s="66">
        <v>145.3</v>
      </c>
      <c r="AE22" s="37">
        <v>0</v>
      </c>
      <c r="AF22" s="122"/>
    </row>
    <row r="23" spans="1:32" s="11" customFormat="1" ht="16.5" customHeight="1">
      <c r="A23" s="32" t="s">
        <v>23</v>
      </c>
      <c r="B23" s="36">
        <f>H23+J23+L23+N23+P23+R23+T23+V23+X23+Z23+AB23+AD23</f>
        <v>0</v>
      </c>
      <c r="C23" s="37">
        <f>H23+J23+L23+N23+P23+R23+T23+V23</f>
        <v>0</v>
      </c>
      <c r="D23" s="35">
        <f>E23</f>
        <v>0</v>
      </c>
      <c r="E23" s="37">
        <f>I23+K23+M23+O23+Q23+S23+U23+W23</f>
        <v>0</v>
      </c>
      <c r="F23" s="37"/>
      <c r="G23" s="37"/>
      <c r="H23" s="36">
        <v>0</v>
      </c>
      <c r="I23" s="37">
        <v>0</v>
      </c>
      <c r="J23" s="35">
        <v>0</v>
      </c>
      <c r="K23" s="35">
        <v>0</v>
      </c>
      <c r="L23" s="36">
        <v>0</v>
      </c>
      <c r="M23" s="37">
        <v>0</v>
      </c>
      <c r="N23" s="68">
        <v>0</v>
      </c>
      <c r="O23" s="37">
        <v>0</v>
      </c>
      <c r="P23" s="68">
        <v>0</v>
      </c>
      <c r="Q23" s="37">
        <v>0</v>
      </c>
      <c r="R23" s="36">
        <v>0</v>
      </c>
      <c r="S23" s="37">
        <v>0</v>
      </c>
      <c r="T23" s="36">
        <v>0</v>
      </c>
      <c r="U23" s="66">
        <v>0</v>
      </c>
      <c r="V23" s="68">
        <v>0</v>
      </c>
      <c r="W23" s="66">
        <v>0</v>
      </c>
      <c r="X23" s="68">
        <v>0</v>
      </c>
      <c r="Y23" s="37">
        <v>0</v>
      </c>
      <c r="Z23" s="68">
        <v>0</v>
      </c>
      <c r="AA23" s="37">
        <v>0</v>
      </c>
      <c r="AB23" s="68">
        <v>0</v>
      </c>
      <c r="AC23" s="37">
        <v>0</v>
      </c>
      <c r="AD23" s="68">
        <v>0</v>
      </c>
      <c r="AE23" s="37">
        <v>0</v>
      </c>
      <c r="AF23" s="122"/>
    </row>
    <row r="24" spans="1:32" s="11" customFormat="1" ht="16.5" customHeight="1">
      <c r="A24" s="32" t="s">
        <v>24</v>
      </c>
      <c r="B24" s="36">
        <f>H24+J24+L24+N24+P24+R24+T24+V24+X24+Z24+AB24+AD24</f>
        <v>4837.201</v>
      </c>
      <c r="C24" s="37">
        <f>H24+J24+L24+N24+P24+R24+T24+V24</f>
        <v>4062.645</v>
      </c>
      <c r="D24" s="35">
        <f>E24</f>
        <v>3627.90269</v>
      </c>
      <c r="E24" s="37">
        <f>I24+K24+M24+O24+Q24+S24+U24+W24</f>
        <v>3627.90269</v>
      </c>
      <c r="F24" s="37">
        <f>(E24/B24)*100</f>
        <v>75.00004010583807</v>
      </c>
      <c r="G24" s="37">
        <f>(E24/C24)*100</f>
        <v>89.2990327729841</v>
      </c>
      <c r="H24" s="37">
        <v>1493.843</v>
      </c>
      <c r="I24" s="37">
        <v>0</v>
      </c>
      <c r="J24" s="35">
        <v>174.58</v>
      </c>
      <c r="K24" s="35">
        <v>1351.345</v>
      </c>
      <c r="L24" s="37">
        <v>337.943</v>
      </c>
      <c r="M24" s="37">
        <v>96.54</v>
      </c>
      <c r="N24" s="66">
        <v>378.436</v>
      </c>
      <c r="O24" s="37">
        <v>509.35598</v>
      </c>
      <c r="P24" s="66">
        <v>506.293</v>
      </c>
      <c r="Q24" s="37">
        <v>620.02371</v>
      </c>
      <c r="R24" s="37">
        <v>462.044</v>
      </c>
      <c r="S24" s="37">
        <v>196.658</v>
      </c>
      <c r="T24" s="37">
        <v>561.009</v>
      </c>
      <c r="U24" s="66">
        <v>675.84</v>
      </c>
      <c r="V24" s="66">
        <v>148.497</v>
      </c>
      <c r="W24" s="66">
        <v>178.14</v>
      </c>
      <c r="X24" s="66">
        <v>175.642</v>
      </c>
      <c r="Y24" s="37">
        <v>0</v>
      </c>
      <c r="Z24" s="66">
        <v>405.574</v>
      </c>
      <c r="AA24" s="37">
        <v>0</v>
      </c>
      <c r="AB24" s="66">
        <v>193.34</v>
      </c>
      <c r="AC24" s="37">
        <v>0</v>
      </c>
      <c r="AD24" s="66">
        <v>0</v>
      </c>
      <c r="AE24" s="37">
        <v>0</v>
      </c>
      <c r="AF24" s="122"/>
    </row>
    <row r="25" spans="1:32" s="11" customFormat="1" ht="16.5" customHeight="1">
      <c r="A25" s="32" t="s">
        <v>25</v>
      </c>
      <c r="B25" s="36">
        <f>H25+J25+L25+N25+P25+R25+T25+V25+X25+Z25+AB25+AD25</f>
        <v>0</v>
      </c>
      <c r="C25" s="37">
        <f>H25+J25+L25+N25+P25+R25+T25+V25</f>
        <v>0</v>
      </c>
      <c r="D25" s="35">
        <f>E25</f>
        <v>0</v>
      </c>
      <c r="E25" s="37">
        <f>I25+K25+M25+O25+Q25+S25+U25+W25</f>
        <v>0</v>
      </c>
      <c r="F25" s="37"/>
      <c r="G25" s="37"/>
      <c r="H25" s="37">
        <v>0</v>
      </c>
      <c r="I25" s="37">
        <v>0</v>
      </c>
      <c r="J25" s="35">
        <v>0</v>
      </c>
      <c r="K25" s="35">
        <v>0</v>
      </c>
      <c r="L25" s="37">
        <v>0</v>
      </c>
      <c r="M25" s="37">
        <v>0</v>
      </c>
      <c r="N25" s="66">
        <v>0</v>
      </c>
      <c r="O25" s="37">
        <v>0</v>
      </c>
      <c r="P25" s="66">
        <v>0</v>
      </c>
      <c r="Q25" s="37">
        <v>0</v>
      </c>
      <c r="R25" s="37">
        <v>0</v>
      </c>
      <c r="S25" s="37">
        <v>0</v>
      </c>
      <c r="T25" s="37">
        <v>0</v>
      </c>
      <c r="U25" s="66">
        <v>0</v>
      </c>
      <c r="V25" s="66">
        <v>0</v>
      </c>
      <c r="W25" s="66">
        <v>0</v>
      </c>
      <c r="X25" s="66">
        <v>0</v>
      </c>
      <c r="Y25" s="37">
        <v>0</v>
      </c>
      <c r="Z25" s="66">
        <v>0</v>
      </c>
      <c r="AA25" s="37">
        <v>0</v>
      </c>
      <c r="AB25" s="66">
        <v>0</v>
      </c>
      <c r="AC25" s="37">
        <v>0</v>
      </c>
      <c r="AD25" s="68">
        <v>0</v>
      </c>
      <c r="AE25" s="37">
        <v>0</v>
      </c>
      <c r="AF25" s="123"/>
    </row>
    <row r="26" spans="1:32" s="11" customFormat="1" ht="76.5" customHeight="1">
      <c r="A26" s="32" t="s">
        <v>37</v>
      </c>
      <c r="B26" s="36"/>
      <c r="C26" s="38"/>
      <c r="D26" s="38"/>
      <c r="E26" s="39"/>
      <c r="F26" s="37"/>
      <c r="G26" s="37"/>
      <c r="H26" s="39"/>
      <c r="I26" s="39"/>
      <c r="J26" s="39"/>
      <c r="K26" s="39"/>
      <c r="L26" s="39"/>
      <c r="M26" s="39"/>
      <c r="N26" s="67"/>
      <c r="O26" s="39"/>
      <c r="P26" s="67"/>
      <c r="Q26" s="39"/>
      <c r="R26" s="39"/>
      <c r="S26" s="39"/>
      <c r="T26" s="39"/>
      <c r="U26" s="67"/>
      <c r="V26" s="67"/>
      <c r="W26" s="67"/>
      <c r="X26" s="67"/>
      <c r="Y26" s="39"/>
      <c r="Z26" s="67"/>
      <c r="AA26" s="39"/>
      <c r="AB26" s="67"/>
      <c r="AC26" s="39"/>
      <c r="AD26" s="68"/>
      <c r="AE26" s="39"/>
      <c r="AF26" s="14"/>
    </row>
    <row r="27" spans="1:32" s="11" customFormat="1" ht="18.75">
      <c r="A27" s="28" t="s">
        <v>29</v>
      </c>
      <c r="B27" s="35">
        <f>B28+B29+B30+B31</f>
        <v>3487.79266</v>
      </c>
      <c r="C27" s="35">
        <f>C28+C29+C30+C31</f>
        <v>2839.73466</v>
      </c>
      <c r="D27" s="35">
        <f>D28+D29+D30+D31</f>
        <v>2567.0420799999997</v>
      </c>
      <c r="E27" s="35">
        <f>E28+E29+E30+E31</f>
        <v>2567.0420799999997</v>
      </c>
      <c r="F27" s="37">
        <f>(E27/B27)*100</f>
        <v>73.60076501795263</v>
      </c>
      <c r="G27" s="37">
        <f>(E27/C27)*100</f>
        <v>90.39725141080609</v>
      </c>
      <c r="H27" s="35">
        <f aca="true" t="shared" si="4" ref="H27:AE27">H28+H29+H30+H31</f>
        <v>732.261</v>
      </c>
      <c r="I27" s="35">
        <f t="shared" si="4"/>
        <v>647.646</v>
      </c>
      <c r="J27" s="35">
        <f t="shared" si="4"/>
        <v>318.65</v>
      </c>
      <c r="K27" s="35">
        <f t="shared" si="4"/>
        <v>339.053</v>
      </c>
      <c r="L27" s="35">
        <f t="shared" si="4"/>
        <v>146.94</v>
      </c>
      <c r="M27" s="35">
        <f t="shared" si="4"/>
        <v>142.762</v>
      </c>
      <c r="N27" s="65">
        <f t="shared" si="4"/>
        <v>271.31766</v>
      </c>
      <c r="O27" s="35">
        <f t="shared" si="4"/>
        <v>270.66708</v>
      </c>
      <c r="P27" s="65">
        <f t="shared" si="4"/>
        <v>156.52</v>
      </c>
      <c r="Q27" s="35">
        <f t="shared" si="4"/>
        <v>167.298</v>
      </c>
      <c r="R27" s="35">
        <f t="shared" si="4"/>
        <v>528.424</v>
      </c>
      <c r="S27" s="35">
        <f t="shared" si="4"/>
        <v>142.426</v>
      </c>
      <c r="T27" s="35">
        <f t="shared" si="4"/>
        <v>312.34</v>
      </c>
      <c r="U27" s="65">
        <f t="shared" si="4"/>
        <v>275.88</v>
      </c>
      <c r="V27" s="65">
        <f t="shared" si="4"/>
        <v>373.282</v>
      </c>
      <c r="W27" s="65">
        <f t="shared" si="4"/>
        <v>97.14</v>
      </c>
      <c r="X27" s="65">
        <f t="shared" si="4"/>
        <v>116.803</v>
      </c>
      <c r="Y27" s="35">
        <f t="shared" si="4"/>
        <v>484.17</v>
      </c>
      <c r="Z27" s="65">
        <f t="shared" si="4"/>
        <v>205.071</v>
      </c>
      <c r="AA27" s="35">
        <f t="shared" si="4"/>
        <v>0</v>
      </c>
      <c r="AB27" s="65">
        <f t="shared" si="4"/>
        <v>105.025</v>
      </c>
      <c r="AC27" s="35">
        <f t="shared" si="4"/>
        <v>0</v>
      </c>
      <c r="AD27" s="65">
        <f t="shared" si="4"/>
        <v>221.159</v>
      </c>
      <c r="AE27" s="35">
        <f t="shared" si="4"/>
        <v>0</v>
      </c>
      <c r="AF27" s="121"/>
    </row>
    <row r="28" spans="1:32" s="11" customFormat="1" ht="16.5" customHeight="1">
      <c r="A28" s="32" t="s">
        <v>22</v>
      </c>
      <c r="B28" s="36">
        <f>H28+J28+L28+N28+P28+R28+T28+V28+X28+Z28+AB28+AD28</f>
        <v>3487.79266</v>
      </c>
      <c r="C28" s="37">
        <f>H28+J28+L28+N28+P28+R28+T28+V28</f>
        <v>2839.73466</v>
      </c>
      <c r="D28" s="35">
        <f>E28</f>
        <v>2567.0420799999997</v>
      </c>
      <c r="E28" s="37">
        <f>I28+K28+M28+O28+Q28+S28+U28+W28+Y28</f>
        <v>2567.0420799999997</v>
      </c>
      <c r="F28" s="37">
        <f>(E28/B28)*100</f>
        <v>73.60076501795263</v>
      </c>
      <c r="G28" s="37">
        <f>(E28/C28)*100</f>
        <v>90.39725141080609</v>
      </c>
      <c r="H28" s="37">
        <v>732.261</v>
      </c>
      <c r="I28" s="35">
        <v>647.646</v>
      </c>
      <c r="J28" s="35">
        <v>318.65</v>
      </c>
      <c r="K28" s="35">
        <v>339.053</v>
      </c>
      <c r="L28" s="37">
        <v>146.94</v>
      </c>
      <c r="M28" s="37">
        <v>142.762</v>
      </c>
      <c r="N28" s="66">
        <v>271.31766</v>
      </c>
      <c r="O28" s="37">
        <v>270.66708</v>
      </c>
      <c r="P28" s="66">
        <v>156.52</v>
      </c>
      <c r="Q28" s="37">
        <v>167.298</v>
      </c>
      <c r="R28" s="37">
        <v>528.424</v>
      </c>
      <c r="S28" s="37">
        <v>142.426</v>
      </c>
      <c r="T28" s="37">
        <v>312.34</v>
      </c>
      <c r="U28" s="66">
        <v>275.88</v>
      </c>
      <c r="V28" s="66">
        <v>373.282</v>
      </c>
      <c r="W28" s="66">
        <v>97.14</v>
      </c>
      <c r="X28" s="66">
        <v>116.803</v>
      </c>
      <c r="Y28" s="37">
        <v>484.17</v>
      </c>
      <c r="Z28" s="66">
        <v>205.071</v>
      </c>
      <c r="AA28" s="37">
        <v>0</v>
      </c>
      <c r="AB28" s="66">
        <v>105.025</v>
      </c>
      <c r="AC28" s="37">
        <v>0</v>
      </c>
      <c r="AD28" s="68">
        <v>221.159</v>
      </c>
      <c r="AE28" s="37">
        <v>0</v>
      </c>
      <c r="AF28" s="122"/>
    </row>
    <row r="29" spans="1:32" s="11" customFormat="1" ht="16.5" customHeight="1">
      <c r="A29" s="32" t="s">
        <v>23</v>
      </c>
      <c r="B29" s="36">
        <f>H29+J29+L29+N29+P29+R29+T29+V29+X29+Z29+AB29+AD29</f>
        <v>0</v>
      </c>
      <c r="C29" s="37">
        <f>H29+J29+L29+N29+P29+R29+T29+V29</f>
        <v>0</v>
      </c>
      <c r="D29" s="35">
        <f>E29</f>
        <v>0</v>
      </c>
      <c r="E29" s="37">
        <f>I29+K29+M29+O29+Q29+S29+U29+W29</f>
        <v>0</v>
      </c>
      <c r="F29" s="37"/>
      <c r="G29" s="37"/>
      <c r="H29" s="36">
        <v>0</v>
      </c>
      <c r="I29" s="37">
        <v>0</v>
      </c>
      <c r="J29" s="35">
        <v>0</v>
      </c>
      <c r="K29" s="35">
        <v>0</v>
      </c>
      <c r="L29" s="36">
        <v>0</v>
      </c>
      <c r="M29" s="37">
        <v>0</v>
      </c>
      <c r="N29" s="68">
        <v>0</v>
      </c>
      <c r="O29" s="37">
        <v>0</v>
      </c>
      <c r="P29" s="68">
        <v>0</v>
      </c>
      <c r="Q29" s="37">
        <v>0</v>
      </c>
      <c r="R29" s="36">
        <v>0</v>
      </c>
      <c r="S29" s="37">
        <v>0</v>
      </c>
      <c r="T29" s="36">
        <v>0</v>
      </c>
      <c r="U29" s="66">
        <v>0</v>
      </c>
      <c r="V29" s="68">
        <v>0</v>
      </c>
      <c r="W29" s="66">
        <v>0</v>
      </c>
      <c r="X29" s="68">
        <v>0</v>
      </c>
      <c r="Y29" s="37">
        <v>0</v>
      </c>
      <c r="Z29" s="68">
        <v>0</v>
      </c>
      <c r="AA29" s="37">
        <v>0</v>
      </c>
      <c r="AB29" s="68">
        <v>0</v>
      </c>
      <c r="AC29" s="37">
        <v>0</v>
      </c>
      <c r="AD29" s="68">
        <v>0</v>
      </c>
      <c r="AE29" s="37">
        <v>0</v>
      </c>
      <c r="AF29" s="122"/>
    </row>
    <row r="30" spans="1:32" s="11" customFormat="1" ht="16.5" customHeight="1">
      <c r="A30" s="32" t="s">
        <v>24</v>
      </c>
      <c r="B30" s="36">
        <f>H30+J30+L30+N30+P30+R30+T30+V30+X30+Z30+AB30+AD30</f>
        <v>0</v>
      </c>
      <c r="C30" s="37">
        <f>H30+J30+L30+N30+P30+R30+T30+V30</f>
        <v>0</v>
      </c>
      <c r="D30" s="35">
        <f>E30</f>
        <v>0</v>
      </c>
      <c r="E30" s="37">
        <f>I30+K30+M30+O30+Q30+S30+U30+W30</f>
        <v>0</v>
      </c>
      <c r="F30" s="37"/>
      <c r="G30" s="37"/>
      <c r="H30" s="36">
        <v>0</v>
      </c>
      <c r="I30" s="37">
        <v>0</v>
      </c>
      <c r="J30" s="35">
        <v>0</v>
      </c>
      <c r="K30" s="35">
        <v>0</v>
      </c>
      <c r="L30" s="36">
        <v>0</v>
      </c>
      <c r="M30" s="37">
        <v>0</v>
      </c>
      <c r="N30" s="68">
        <v>0</v>
      </c>
      <c r="O30" s="37">
        <v>0</v>
      </c>
      <c r="P30" s="68">
        <v>0</v>
      </c>
      <c r="Q30" s="37">
        <v>0</v>
      </c>
      <c r="R30" s="36">
        <v>0</v>
      </c>
      <c r="S30" s="37">
        <v>0</v>
      </c>
      <c r="T30" s="36">
        <v>0</v>
      </c>
      <c r="U30" s="66">
        <v>0</v>
      </c>
      <c r="V30" s="68">
        <v>0</v>
      </c>
      <c r="W30" s="66">
        <v>0</v>
      </c>
      <c r="X30" s="68">
        <v>0</v>
      </c>
      <c r="Y30" s="37">
        <v>0</v>
      </c>
      <c r="Z30" s="68">
        <v>0</v>
      </c>
      <c r="AA30" s="37">
        <v>0</v>
      </c>
      <c r="AB30" s="68">
        <v>0</v>
      </c>
      <c r="AC30" s="37">
        <v>0</v>
      </c>
      <c r="AD30" s="68">
        <v>0</v>
      </c>
      <c r="AE30" s="37">
        <v>0</v>
      </c>
      <c r="AF30" s="122"/>
    </row>
    <row r="31" spans="1:32" s="11" customFormat="1" ht="16.5" customHeight="1">
      <c r="A31" s="32" t="s">
        <v>25</v>
      </c>
      <c r="B31" s="36">
        <f>H31+J31+L31+N31+P31+R31+T31+V31+X31+Z31+AB31+AD31</f>
        <v>0</v>
      </c>
      <c r="C31" s="37">
        <f>H31+J31+L31+N31+P31+R31+T31+V31</f>
        <v>0</v>
      </c>
      <c r="E31" s="37">
        <f>I31+K31+M31+O31+Q31+S31+U31+W31</f>
        <v>0</v>
      </c>
      <c r="F31" s="37"/>
      <c r="G31" s="37"/>
      <c r="H31" s="36">
        <v>0</v>
      </c>
      <c r="I31" s="37">
        <v>0</v>
      </c>
      <c r="J31" s="35">
        <v>0</v>
      </c>
      <c r="K31" s="35">
        <v>0</v>
      </c>
      <c r="L31" s="36">
        <v>0</v>
      </c>
      <c r="M31" s="37">
        <v>0</v>
      </c>
      <c r="N31" s="68">
        <v>0</v>
      </c>
      <c r="O31" s="37">
        <v>0</v>
      </c>
      <c r="P31" s="68">
        <v>0</v>
      </c>
      <c r="Q31" s="37">
        <v>0</v>
      </c>
      <c r="R31" s="36">
        <v>0</v>
      </c>
      <c r="S31" s="37">
        <v>0</v>
      </c>
      <c r="T31" s="36">
        <v>0</v>
      </c>
      <c r="U31" s="66">
        <v>0</v>
      </c>
      <c r="V31" s="68">
        <v>0</v>
      </c>
      <c r="W31" s="66">
        <v>0</v>
      </c>
      <c r="X31" s="68">
        <v>0</v>
      </c>
      <c r="Y31" s="37">
        <v>0</v>
      </c>
      <c r="Z31" s="68">
        <v>0</v>
      </c>
      <c r="AA31" s="37">
        <v>0</v>
      </c>
      <c r="AB31" s="68">
        <v>0</v>
      </c>
      <c r="AC31" s="37">
        <v>0</v>
      </c>
      <c r="AD31" s="68">
        <v>0</v>
      </c>
      <c r="AE31" s="37">
        <v>0</v>
      </c>
      <c r="AF31" s="123"/>
    </row>
    <row r="32" spans="1:32" s="11" customFormat="1" ht="74.25" customHeight="1">
      <c r="A32" s="32" t="s">
        <v>67</v>
      </c>
      <c r="B32" s="36"/>
      <c r="C32" s="37"/>
      <c r="D32" s="37"/>
      <c r="E32" s="37"/>
      <c r="F32" s="37"/>
      <c r="G32" s="37"/>
      <c r="H32" s="36"/>
      <c r="I32" s="37"/>
      <c r="J32" s="35"/>
      <c r="K32" s="35"/>
      <c r="L32" s="36"/>
      <c r="M32" s="37"/>
      <c r="N32" s="68"/>
      <c r="O32" s="37"/>
      <c r="P32" s="68"/>
      <c r="Q32" s="37"/>
      <c r="R32" s="36"/>
      <c r="S32" s="37"/>
      <c r="T32" s="36"/>
      <c r="U32" s="66"/>
      <c r="V32" s="68"/>
      <c r="W32" s="66"/>
      <c r="X32" s="68"/>
      <c r="Y32" s="37"/>
      <c r="Z32" s="68"/>
      <c r="AA32" s="37"/>
      <c r="AB32" s="68"/>
      <c r="AC32" s="37"/>
      <c r="AD32" s="68"/>
      <c r="AE32" s="37"/>
      <c r="AF32" s="45"/>
    </row>
    <row r="33" spans="1:32" s="11" customFormat="1" ht="16.5" customHeight="1">
      <c r="A33" s="28" t="s">
        <v>29</v>
      </c>
      <c r="B33" s="35">
        <f>B34+B35+B36+B37</f>
        <v>8.9</v>
      </c>
      <c r="C33" s="35">
        <f>C34+C35+C36+C37</f>
        <v>8.9</v>
      </c>
      <c r="D33" s="35">
        <f>D34+D35+D36+D37</f>
        <v>8.9</v>
      </c>
      <c r="E33" s="35">
        <f>E34+E35+E36+E37</f>
        <v>8.9</v>
      </c>
      <c r="F33" s="37">
        <f>(E33/B33)*100</f>
        <v>100</v>
      </c>
      <c r="G33" s="37">
        <f>(E33/C33)*100</f>
        <v>100</v>
      </c>
      <c r="H33" s="35">
        <f>H34+H35+H36+H37</f>
        <v>0</v>
      </c>
      <c r="I33" s="35">
        <f aca="true" t="shared" si="5" ref="I33:Q33">I34+I35+I36+I37</f>
        <v>0</v>
      </c>
      <c r="J33" s="35">
        <f t="shared" si="5"/>
        <v>0</v>
      </c>
      <c r="K33" s="35">
        <f t="shared" si="5"/>
        <v>0</v>
      </c>
      <c r="L33" s="35">
        <f t="shared" si="5"/>
        <v>0</v>
      </c>
      <c r="M33" s="35">
        <f t="shared" si="5"/>
        <v>0</v>
      </c>
      <c r="N33" s="65">
        <f t="shared" si="5"/>
        <v>0</v>
      </c>
      <c r="O33" s="35">
        <f t="shared" si="5"/>
        <v>0</v>
      </c>
      <c r="P33" s="65">
        <f>P34+P35+P36+P37</f>
        <v>0</v>
      </c>
      <c r="Q33" s="35">
        <f t="shared" si="5"/>
        <v>0</v>
      </c>
      <c r="R33" s="35">
        <f aca="true" t="shared" si="6" ref="R33:AE33">R34+R35+R36+R37</f>
        <v>0</v>
      </c>
      <c r="S33" s="35">
        <f t="shared" si="6"/>
        <v>0</v>
      </c>
      <c r="T33" s="35">
        <f t="shared" si="6"/>
        <v>8.9</v>
      </c>
      <c r="U33" s="65">
        <f t="shared" si="6"/>
        <v>0</v>
      </c>
      <c r="V33" s="65">
        <f t="shared" si="6"/>
        <v>0</v>
      </c>
      <c r="W33" s="65">
        <f t="shared" si="6"/>
        <v>0</v>
      </c>
      <c r="X33" s="65">
        <f t="shared" si="6"/>
        <v>0</v>
      </c>
      <c r="Y33" s="35">
        <f t="shared" si="6"/>
        <v>8.9</v>
      </c>
      <c r="Z33" s="65">
        <f t="shared" si="6"/>
        <v>0</v>
      </c>
      <c r="AA33" s="35">
        <f t="shared" si="6"/>
        <v>0</v>
      </c>
      <c r="AB33" s="65">
        <f t="shared" si="6"/>
        <v>0</v>
      </c>
      <c r="AC33" s="35">
        <f t="shared" si="6"/>
        <v>0</v>
      </c>
      <c r="AD33" s="65">
        <f t="shared" si="6"/>
        <v>0</v>
      </c>
      <c r="AE33" s="35">
        <f t="shared" si="6"/>
        <v>0</v>
      </c>
      <c r="AF33" s="45"/>
    </row>
    <row r="34" spans="1:32" s="11" customFormat="1" ht="16.5" customHeight="1">
      <c r="A34" s="32" t="s">
        <v>22</v>
      </c>
      <c r="B34" s="36">
        <f>H34+J34+L34+N34+P34+R34+T34+V34+X34+Z34+AB34+AD34</f>
        <v>0</v>
      </c>
      <c r="C34" s="37">
        <f>H34+J34+L34+N34+P34+R34+T34+V34</f>
        <v>0</v>
      </c>
      <c r="D34" s="37">
        <v>0</v>
      </c>
      <c r="E34" s="37">
        <f>I34+K34+M34+O34+Q34+S34+U34+W34</f>
        <v>0</v>
      </c>
      <c r="F34" s="37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68">
        <v>0</v>
      </c>
      <c r="O34" s="36">
        <v>0</v>
      </c>
      <c r="P34" s="68">
        <v>0</v>
      </c>
      <c r="Q34" s="36">
        <v>0</v>
      </c>
      <c r="R34" s="36">
        <v>0</v>
      </c>
      <c r="S34" s="36">
        <v>0</v>
      </c>
      <c r="T34" s="36">
        <v>0</v>
      </c>
      <c r="U34" s="68">
        <v>0</v>
      </c>
      <c r="V34" s="68">
        <v>0</v>
      </c>
      <c r="W34" s="68">
        <v>0</v>
      </c>
      <c r="X34" s="68">
        <v>0</v>
      </c>
      <c r="Y34" s="36">
        <v>0</v>
      </c>
      <c r="Z34" s="68">
        <v>0</v>
      </c>
      <c r="AA34" s="36">
        <v>0</v>
      </c>
      <c r="AB34" s="68">
        <v>0</v>
      </c>
      <c r="AC34" s="36">
        <v>0</v>
      </c>
      <c r="AD34" s="68">
        <v>0</v>
      </c>
      <c r="AE34" s="36">
        <v>0</v>
      </c>
      <c r="AF34" s="45"/>
    </row>
    <row r="35" spans="1:32" s="11" customFormat="1" ht="16.5" customHeight="1">
      <c r="A35" s="32" t="s">
        <v>23</v>
      </c>
      <c r="B35" s="36">
        <f>H35+J35+L35+N35+P35+R35+T35+V35+X35+Z35+AB35+AD35</f>
        <v>0</v>
      </c>
      <c r="C35" s="37">
        <f>H35+J35+L35+N35+P35+R35+T35+V35</f>
        <v>0</v>
      </c>
      <c r="D35" s="37">
        <v>0</v>
      </c>
      <c r="E35" s="37">
        <f>I35+K35+M35+O35+Q35+S35+U35+W35</f>
        <v>0</v>
      </c>
      <c r="F35" s="37">
        <v>0</v>
      </c>
      <c r="G35" s="37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68">
        <v>0</v>
      </c>
      <c r="O35" s="36">
        <v>0</v>
      </c>
      <c r="P35" s="68">
        <v>0</v>
      </c>
      <c r="Q35" s="36">
        <v>0</v>
      </c>
      <c r="R35" s="36">
        <v>0</v>
      </c>
      <c r="S35" s="36">
        <v>0</v>
      </c>
      <c r="T35" s="36">
        <v>0</v>
      </c>
      <c r="U35" s="68">
        <v>0</v>
      </c>
      <c r="V35" s="68">
        <v>0</v>
      </c>
      <c r="W35" s="68">
        <v>0</v>
      </c>
      <c r="X35" s="68">
        <v>0</v>
      </c>
      <c r="Y35" s="36">
        <v>0</v>
      </c>
      <c r="Z35" s="68">
        <v>0</v>
      </c>
      <c r="AA35" s="36">
        <v>0</v>
      </c>
      <c r="AB35" s="68">
        <v>0</v>
      </c>
      <c r="AC35" s="36">
        <v>0</v>
      </c>
      <c r="AD35" s="68">
        <v>0</v>
      </c>
      <c r="AE35" s="36">
        <v>0</v>
      </c>
      <c r="AF35" s="45"/>
    </row>
    <row r="36" spans="1:32" s="11" customFormat="1" ht="16.5" customHeight="1">
      <c r="A36" s="32" t="s">
        <v>24</v>
      </c>
      <c r="B36" s="36">
        <f>H36+J36+L36+N36+P36+R36+T36+V36+X36+Z36+AB36+AD36</f>
        <v>8.9</v>
      </c>
      <c r="C36" s="37">
        <f>H36+J36+L36+N36+P36+R36+T36+V36</f>
        <v>8.9</v>
      </c>
      <c r="D36" s="37">
        <v>8.9</v>
      </c>
      <c r="E36" s="37">
        <f>I36+K36+M36+O36+Q36+S36+U36+W36+Y36</f>
        <v>8.9</v>
      </c>
      <c r="F36" s="37">
        <f>(E36/B36)*100</f>
        <v>100</v>
      </c>
      <c r="G36" s="37">
        <f>(E36/C36)*100</f>
        <v>100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68">
        <v>0</v>
      </c>
      <c r="O36" s="36">
        <v>0</v>
      </c>
      <c r="P36" s="68">
        <v>0</v>
      </c>
      <c r="Q36" s="36">
        <v>0</v>
      </c>
      <c r="R36" s="36">
        <v>0</v>
      </c>
      <c r="S36" s="36">
        <v>0</v>
      </c>
      <c r="T36" s="36">
        <v>8.9</v>
      </c>
      <c r="U36" s="68">
        <v>0</v>
      </c>
      <c r="V36" s="68">
        <v>0</v>
      </c>
      <c r="W36" s="68">
        <v>0</v>
      </c>
      <c r="X36" s="68">
        <v>0</v>
      </c>
      <c r="Y36" s="36">
        <v>8.9</v>
      </c>
      <c r="Z36" s="68">
        <v>0</v>
      </c>
      <c r="AA36" s="36">
        <v>0</v>
      </c>
      <c r="AB36" s="68">
        <v>0</v>
      </c>
      <c r="AC36" s="36">
        <v>0</v>
      </c>
      <c r="AD36" s="68">
        <v>0</v>
      </c>
      <c r="AE36" s="36">
        <v>0</v>
      </c>
      <c r="AF36" s="45"/>
    </row>
    <row r="37" spans="1:32" s="11" customFormat="1" ht="16.5" customHeight="1">
      <c r="A37" s="32" t="s">
        <v>25</v>
      </c>
      <c r="B37" s="36">
        <f>H37+J37+L37+N37+P37+R37+T37+V37+X37+Z37+AB37+AD37</f>
        <v>0</v>
      </c>
      <c r="C37" s="37">
        <f>H37+J37+L37+N37+P37+R37+T37+V37</f>
        <v>0</v>
      </c>
      <c r="D37" s="37">
        <v>0</v>
      </c>
      <c r="E37" s="37">
        <f>I37+K37+M37+O37+Q37+S37+U37+W37</f>
        <v>0</v>
      </c>
      <c r="F37" s="37">
        <v>0</v>
      </c>
      <c r="G37" s="37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68">
        <v>0</v>
      </c>
      <c r="O37" s="36">
        <v>0</v>
      </c>
      <c r="P37" s="68">
        <v>0</v>
      </c>
      <c r="Q37" s="36">
        <v>0</v>
      </c>
      <c r="R37" s="36">
        <v>0</v>
      </c>
      <c r="S37" s="36">
        <v>0</v>
      </c>
      <c r="T37" s="36">
        <v>0</v>
      </c>
      <c r="U37" s="68">
        <v>0</v>
      </c>
      <c r="V37" s="68">
        <v>0</v>
      </c>
      <c r="W37" s="68">
        <v>0</v>
      </c>
      <c r="X37" s="68">
        <v>0</v>
      </c>
      <c r="Y37" s="36">
        <v>0</v>
      </c>
      <c r="Z37" s="68">
        <v>0</v>
      </c>
      <c r="AA37" s="36">
        <v>0</v>
      </c>
      <c r="AB37" s="68">
        <v>0</v>
      </c>
      <c r="AC37" s="36">
        <v>0</v>
      </c>
      <c r="AD37" s="68">
        <v>0</v>
      </c>
      <c r="AE37" s="36">
        <v>0</v>
      </c>
      <c r="AF37" s="45"/>
    </row>
    <row r="38" spans="1:32" s="11" customFormat="1" ht="55.5" customHeight="1">
      <c r="A38" s="28" t="s">
        <v>36</v>
      </c>
      <c r="B38" s="36"/>
      <c r="C38" s="38"/>
      <c r="D38" s="38"/>
      <c r="E38" s="39"/>
      <c r="F38" s="37"/>
      <c r="G38" s="37"/>
      <c r="H38" s="39"/>
      <c r="I38" s="39"/>
      <c r="J38" s="39"/>
      <c r="K38" s="39"/>
      <c r="L38" s="39"/>
      <c r="M38" s="39"/>
      <c r="N38" s="67"/>
      <c r="O38" s="39"/>
      <c r="P38" s="67"/>
      <c r="Q38" s="39"/>
      <c r="R38" s="39"/>
      <c r="S38" s="39"/>
      <c r="T38" s="39"/>
      <c r="U38" s="67"/>
      <c r="V38" s="67"/>
      <c r="W38" s="67"/>
      <c r="X38" s="67"/>
      <c r="Y38" s="39"/>
      <c r="Z38" s="67"/>
      <c r="AA38" s="39"/>
      <c r="AB38" s="67"/>
      <c r="AC38" s="39"/>
      <c r="AD38" s="68"/>
      <c r="AE38" s="39"/>
      <c r="AF38" s="14"/>
    </row>
    <row r="39" spans="1:32" s="11" customFormat="1" ht="57.75" customHeight="1">
      <c r="A39" s="32" t="s">
        <v>34</v>
      </c>
      <c r="B39" s="41"/>
      <c r="C39" s="39"/>
      <c r="D39" s="39"/>
      <c r="E39" s="39"/>
      <c r="F39" s="37"/>
      <c r="G39" s="37"/>
      <c r="H39" s="39"/>
      <c r="I39" s="39"/>
      <c r="J39" s="39"/>
      <c r="K39" s="39"/>
      <c r="L39" s="39"/>
      <c r="M39" s="39"/>
      <c r="N39" s="67"/>
      <c r="O39" s="39"/>
      <c r="P39" s="67"/>
      <c r="Q39" s="39"/>
      <c r="R39" s="39"/>
      <c r="S39" s="39"/>
      <c r="T39" s="39"/>
      <c r="U39" s="67"/>
      <c r="V39" s="67"/>
      <c r="W39" s="67"/>
      <c r="X39" s="67"/>
      <c r="Y39" s="39"/>
      <c r="Z39" s="67"/>
      <c r="AA39" s="39"/>
      <c r="AB39" s="67"/>
      <c r="AC39" s="39"/>
      <c r="AD39" s="67"/>
      <c r="AE39" s="39"/>
      <c r="AF39" s="108" t="s">
        <v>77</v>
      </c>
    </row>
    <row r="40" spans="1:32" s="11" customFormat="1" ht="18.75">
      <c r="A40" s="28" t="s">
        <v>29</v>
      </c>
      <c r="B40" s="35">
        <f>B41+B42+B43+B44</f>
        <v>105.4</v>
      </c>
      <c r="C40" s="35">
        <f>C41+C42+C43+C44</f>
        <v>105.4</v>
      </c>
      <c r="D40" s="35">
        <f>D41+D42+D43+D44</f>
        <v>48.27</v>
      </c>
      <c r="E40" s="35">
        <f>E41+E42+E43+E44</f>
        <v>48.27</v>
      </c>
      <c r="F40" s="37">
        <f>(E40/B40)*100</f>
        <v>45.79696394686907</v>
      </c>
      <c r="G40" s="37">
        <f>(E40/C40)*100</f>
        <v>45.79696394686907</v>
      </c>
      <c r="H40" s="35">
        <f aca="true" t="shared" si="7" ref="H40:AE40">H41+H42+H43+H44</f>
        <v>0</v>
      </c>
      <c r="I40" s="35">
        <f t="shared" si="7"/>
        <v>0</v>
      </c>
      <c r="J40" s="35">
        <f t="shared" si="7"/>
        <v>0</v>
      </c>
      <c r="K40" s="35">
        <f t="shared" si="7"/>
        <v>0</v>
      </c>
      <c r="L40" s="35">
        <f t="shared" si="7"/>
        <v>0</v>
      </c>
      <c r="M40" s="35">
        <f t="shared" si="7"/>
        <v>0</v>
      </c>
      <c r="N40" s="65">
        <f t="shared" si="7"/>
        <v>0</v>
      </c>
      <c r="O40" s="35">
        <f t="shared" si="7"/>
        <v>0</v>
      </c>
      <c r="P40" s="65">
        <f t="shared" si="7"/>
        <v>105.4</v>
      </c>
      <c r="Q40" s="35">
        <f t="shared" si="7"/>
        <v>0</v>
      </c>
      <c r="R40" s="35">
        <f t="shared" si="7"/>
        <v>0</v>
      </c>
      <c r="S40" s="35">
        <f t="shared" si="7"/>
        <v>0</v>
      </c>
      <c r="T40" s="35">
        <f t="shared" si="7"/>
        <v>0</v>
      </c>
      <c r="U40" s="65">
        <f t="shared" si="7"/>
        <v>48.27</v>
      </c>
      <c r="V40" s="65">
        <f t="shared" si="7"/>
        <v>0</v>
      </c>
      <c r="W40" s="65">
        <f t="shared" si="7"/>
        <v>0</v>
      </c>
      <c r="X40" s="65">
        <f t="shared" si="7"/>
        <v>0</v>
      </c>
      <c r="Y40" s="35">
        <f t="shared" si="7"/>
        <v>0</v>
      </c>
      <c r="Z40" s="65">
        <f t="shared" si="7"/>
        <v>0</v>
      </c>
      <c r="AA40" s="35">
        <f t="shared" si="7"/>
        <v>0</v>
      </c>
      <c r="AB40" s="65">
        <f t="shared" si="7"/>
        <v>0</v>
      </c>
      <c r="AC40" s="35">
        <f t="shared" si="7"/>
        <v>0</v>
      </c>
      <c r="AD40" s="65">
        <f t="shared" si="7"/>
        <v>0</v>
      </c>
      <c r="AE40" s="35">
        <f t="shared" si="7"/>
        <v>0</v>
      </c>
      <c r="AF40" s="109"/>
    </row>
    <row r="41" spans="1:32" s="11" customFormat="1" ht="18.75">
      <c r="A41" s="32" t="s">
        <v>22</v>
      </c>
      <c r="B41" s="36">
        <f>H41+J41+L41+N41+P41+R41+T41+V41+X41+Z41+AB41+AD41</f>
        <v>0</v>
      </c>
      <c r="C41" s="37">
        <f>H41+J41+L41+N41+P41+R41+T41+V41</f>
        <v>0</v>
      </c>
      <c r="D41" s="35">
        <f>E41</f>
        <v>0</v>
      </c>
      <c r="E41" s="37">
        <f>I41+K41+M41+O41+Q41+S41+U41+W41+Y41</f>
        <v>0</v>
      </c>
      <c r="F41" s="37"/>
      <c r="G41" s="37"/>
      <c r="H41" s="36">
        <v>0</v>
      </c>
      <c r="I41" s="37">
        <v>0</v>
      </c>
      <c r="J41" s="35">
        <v>0</v>
      </c>
      <c r="K41" s="35">
        <v>0</v>
      </c>
      <c r="L41" s="36">
        <v>0</v>
      </c>
      <c r="M41" s="36">
        <v>0</v>
      </c>
      <c r="N41" s="68">
        <v>0</v>
      </c>
      <c r="O41" s="37">
        <v>0</v>
      </c>
      <c r="P41" s="68">
        <v>0</v>
      </c>
      <c r="Q41" s="37">
        <v>0</v>
      </c>
      <c r="R41" s="36">
        <v>0</v>
      </c>
      <c r="S41" s="37">
        <v>0</v>
      </c>
      <c r="T41" s="36">
        <v>0</v>
      </c>
      <c r="U41" s="66">
        <v>0</v>
      </c>
      <c r="V41" s="68">
        <v>0</v>
      </c>
      <c r="W41" s="66">
        <v>0</v>
      </c>
      <c r="X41" s="68">
        <v>0</v>
      </c>
      <c r="Y41" s="37">
        <v>0</v>
      </c>
      <c r="Z41" s="68">
        <v>0</v>
      </c>
      <c r="AA41" s="37">
        <v>0</v>
      </c>
      <c r="AB41" s="68">
        <v>0</v>
      </c>
      <c r="AC41" s="37">
        <v>0</v>
      </c>
      <c r="AD41" s="68">
        <v>0</v>
      </c>
      <c r="AE41" s="37">
        <v>0</v>
      </c>
      <c r="AF41" s="109"/>
    </row>
    <row r="42" spans="1:32" s="11" customFormat="1" ht="18.75">
      <c r="A42" s="32" t="s">
        <v>23</v>
      </c>
      <c r="B42" s="36">
        <f>H42+J42+L42+N42+P42+R42+T42+V42+X42+Z42+AB42+AD42</f>
        <v>105.4</v>
      </c>
      <c r="C42" s="37">
        <f>H42+J42+L42+N42+P42+R42+T42+V42</f>
        <v>105.4</v>
      </c>
      <c r="D42" s="35">
        <f>E42</f>
        <v>48.27</v>
      </c>
      <c r="E42" s="37">
        <f>I42+K42+M42+O42+Q42+S42+U42+W42</f>
        <v>48.27</v>
      </c>
      <c r="F42" s="37">
        <f>(E42/B42)*100</f>
        <v>45.79696394686907</v>
      </c>
      <c r="G42" s="37">
        <f>(E42/C42)*100</f>
        <v>45.79696394686907</v>
      </c>
      <c r="H42" s="36">
        <v>0</v>
      </c>
      <c r="I42" s="37">
        <v>0</v>
      </c>
      <c r="J42" s="35">
        <v>0</v>
      </c>
      <c r="K42" s="35">
        <v>0</v>
      </c>
      <c r="L42" s="36">
        <v>0</v>
      </c>
      <c r="M42" s="36">
        <v>0</v>
      </c>
      <c r="N42" s="68">
        <v>0</v>
      </c>
      <c r="O42" s="37">
        <v>0</v>
      </c>
      <c r="P42" s="68">
        <v>105.4</v>
      </c>
      <c r="Q42" s="37">
        <v>0</v>
      </c>
      <c r="R42" s="36">
        <v>0</v>
      </c>
      <c r="S42" s="37">
        <v>0</v>
      </c>
      <c r="T42" s="36">
        <v>0</v>
      </c>
      <c r="U42" s="66">
        <v>48.27</v>
      </c>
      <c r="V42" s="68">
        <v>0</v>
      </c>
      <c r="W42" s="66">
        <v>0</v>
      </c>
      <c r="X42" s="68">
        <v>0</v>
      </c>
      <c r="Y42" s="37">
        <v>0</v>
      </c>
      <c r="Z42" s="68">
        <v>0</v>
      </c>
      <c r="AA42" s="37">
        <v>0</v>
      </c>
      <c r="AB42" s="68">
        <v>0</v>
      </c>
      <c r="AC42" s="37">
        <v>0</v>
      </c>
      <c r="AD42" s="68">
        <v>0</v>
      </c>
      <c r="AE42" s="37">
        <v>0</v>
      </c>
      <c r="AF42" s="109"/>
    </row>
    <row r="43" spans="1:32" s="11" customFormat="1" ht="16.5" customHeight="1">
      <c r="A43" s="32" t="s">
        <v>24</v>
      </c>
      <c r="B43" s="36">
        <f>H43+J43+L43+N43+P43+R43+T43+V43+X43+Z43+AB43+AD43</f>
        <v>0</v>
      </c>
      <c r="C43" s="37">
        <f>H43+J43+L43+N43+P43+R43+T43+V43</f>
        <v>0</v>
      </c>
      <c r="D43" s="35">
        <f>E43</f>
        <v>0</v>
      </c>
      <c r="E43" s="37">
        <f>I43+K43+M43+O43+Q43+S43+U43+W43</f>
        <v>0</v>
      </c>
      <c r="F43" s="37"/>
      <c r="G43" s="37"/>
      <c r="H43" s="36">
        <v>0</v>
      </c>
      <c r="I43" s="37">
        <v>0</v>
      </c>
      <c r="J43" s="35">
        <v>0</v>
      </c>
      <c r="K43" s="35">
        <v>0</v>
      </c>
      <c r="L43" s="36">
        <v>0</v>
      </c>
      <c r="M43" s="36">
        <v>0</v>
      </c>
      <c r="N43" s="68">
        <v>0</v>
      </c>
      <c r="O43" s="37">
        <v>0</v>
      </c>
      <c r="P43" s="68">
        <v>0</v>
      </c>
      <c r="Q43" s="37">
        <v>0</v>
      </c>
      <c r="R43" s="36">
        <v>0</v>
      </c>
      <c r="S43" s="37">
        <v>0</v>
      </c>
      <c r="T43" s="36">
        <v>0</v>
      </c>
      <c r="U43" s="66">
        <v>0</v>
      </c>
      <c r="V43" s="68">
        <v>0</v>
      </c>
      <c r="W43" s="66">
        <v>0</v>
      </c>
      <c r="X43" s="68">
        <v>0</v>
      </c>
      <c r="Y43" s="37">
        <v>0</v>
      </c>
      <c r="Z43" s="68">
        <v>0</v>
      </c>
      <c r="AA43" s="37">
        <v>0</v>
      </c>
      <c r="AB43" s="68">
        <v>0</v>
      </c>
      <c r="AC43" s="37">
        <v>0</v>
      </c>
      <c r="AD43" s="68">
        <v>0</v>
      </c>
      <c r="AE43" s="37">
        <v>0</v>
      </c>
      <c r="AF43" s="109"/>
    </row>
    <row r="44" spans="1:32" s="11" customFormat="1" ht="18.75">
      <c r="A44" s="32" t="s">
        <v>25</v>
      </c>
      <c r="B44" s="36">
        <f>H44+J44+L44+N44+P44+R44+T44+V44+X44+Z44+AB44+AD44</f>
        <v>0</v>
      </c>
      <c r="C44" s="37">
        <f>H44+J44+L44+N44+P44+R44+T44+V44</f>
        <v>0</v>
      </c>
      <c r="D44" s="37"/>
      <c r="E44" s="37">
        <f>I44+K44+M44+O44+Q44+S44+U44+W44</f>
        <v>0</v>
      </c>
      <c r="F44" s="37"/>
      <c r="G44" s="37"/>
      <c r="H44" s="36">
        <v>0</v>
      </c>
      <c r="I44" s="37">
        <v>0</v>
      </c>
      <c r="J44" s="35">
        <v>0</v>
      </c>
      <c r="K44" s="35">
        <v>0</v>
      </c>
      <c r="L44" s="36">
        <v>0</v>
      </c>
      <c r="M44" s="36">
        <v>0</v>
      </c>
      <c r="N44" s="68">
        <v>0</v>
      </c>
      <c r="O44" s="37">
        <v>0</v>
      </c>
      <c r="P44" s="68">
        <v>0</v>
      </c>
      <c r="Q44" s="37">
        <v>0</v>
      </c>
      <c r="R44" s="36">
        <v>0</v>
      </c>
      <c r="S44" s="37">
        <v>0</v>
      </c>
      <c r="T44" s="36">
        <v>0</v>
      </c>
      <c r="U44" s="66">
        <v>0</v>
      </c>
      <c r="V44" s="68">
        <v>0</v>
      </c>
      <c r="W44" s="66">
        <v>0</v>
      </c>
      <c r="X44" s="68">
        <v>0</v>
      </c>
      <c r="Y44" s="37">
        <v>0</v>
      </c>
      <c r="Z44" s="68">
        <v>0</v>
      </c>
      <c r="AA44" s="37">
        <v>0</v>
      </c>
      <c r="AB44" s="68">
        <v>0</v>
      </c>
      <c r="AC44" s="37">
        <v>0</v>
      </c>
      <c r="AD44" s="68">
        <v>0</v>
      </c>
      <c r="AE44" s="37">
        <v>0</v>
      </c>
      <c r="AF44" s="110"/>
    </row>
    <row r="45" spans="1:32" s="11" customFormat="1" ht="54.75" customHeight="1">
      <c r="A45" s="29" t="s">
        <v>38</v>
      </c>
      <c r="B45" s="40"/>
      <c r="C45" s="39"/>
      <c r="D45" s="39"/>
      <c r="E45" s="39"/>
      <c r="F45" s="37"/>
      <c r="G45" s="37"/>
      <c r="H45" s="39"/>
      <c r="I45" s="39"/>
      <c r="J45" s="35"/>
      <c r="K45" s="35"/>
      <c r="L45" s="39"/>
      <c r="M45" s="39"/>
      <c r="N45" s="67"/>
      <c r="O45" s="39"/>
      <c r="P45" s="67"/>
      <c r="Q45" s="39"/>
      <c r="R45" s="39"/>
      <c r="S45" s="39"/>
      <c r="T45" s="39"/>
      <c r="U45" s="67"/>
      <c r="V45" s="67"/>
      <c r="W45" s="67"/>
      <c r="X45" s="67"/>
      <c r="Y45" s="39"/>
      <c r="Z45" s="68"/>
      <c r="AA45" s="39"/>
      <c r="AB45" s="67"/>
      <c r="AC45" s="39"/>
      <c r="AD45" s="67"/>
      <c r="AE45" s="39"/>
      <c r="AF45" s="108" t="s">
        <v>79</v>
      </c>
    </row>
    <row r="46" spans="1:32" s="11" customFormat="1" ht="23.25" customHeight="1">
      <c r="A46" s="28" t="s">
        <v>29</v>
      </c>
      <c r="B46" s="35">
        <f>B47+B48+B49+B50</f>
        <v>144.9</v>
      </c>
      <c r="C46" s="35">
        <f>C47+C48+C49+C50</f>
        <v>144.9</v>
      </c>
      <c r="D46" s="35">
        <f>D47+D48+D49+D50</f>
        <v>144.86</v>
      </c>
      <c r="E46" s="35">
        <f>E47+E48+E49+E50</f>
        <v>144.86</v>
      </c>
      <c r="F46" s="87">
        <f>(E46/B46)*100</f>
        <v>99.97239475500346</v>
      </c>
      <c r="G46" s="87">
        <f>(E46/C46)*100</f>
        <v>99.97239475500346</v>
      </c>
      <c r="H46" s="35">
        <f aca="true" t="shared" si="8" ref="H46:AE46">H47+H48+H49+H50</f>
        <v>0</v>
      </c>
      <c r="I46" s="35">
        <f t="shared" si="8"/>
        <v>0</v>
      </c>
      <c r="J46" s="35">
        <f t="shared" si="8"/>
        <v>0</v>
      </c>
      <c r="K46" s="35">
        <f t="shared" si="8"/>
        <v>0</v>
      </c>
      <c r="L46" s="35">
        <f t="shared" si="8"/>
        <v>0</v>
      </c>
      <c r="M46" s="35">
        <f t="shared" si="8"/>
        <v>0</v>
      </c>
      <c r="N46" s="65">
        <f t="shared" si="8"/>
        <v>50</v>
      </c>
      <c r="O46" s="35">
        <f t="shared" si="8"/>
        <v>0</v>
      </c>
      <c r="P46" s="65">
        <f t="shared" si="8"/>
        <v>40</v>
      </c>
      <c r="Q46" s="35">
        <f t="shared" si="8"/>
        <v>0</v>
      </c>
      <c r="R46" s="35">
        <f t="shared" si="8"/>
        <v>54.900000000000006</v>
      </c>
      <c r="S46" s="35">
        <f t="shared" si="8"/>
        <v>0</v>
      </c>
      <c r="T46" s="35">
        <f t="shared" si="8"/>
        <v>0</v>
      </c>
      <c r="U46" s="65">
        <f t="shared" si="8"/>
        <v>144.86</v>
      </c>
      <c r="V46" s="65">
        <f t="shared" si="8"/>
        <v>0</v>
      </c>
      <c r="W46" s="65">
        <f t="shared" si="8"/>
        <v>0</v>
      </c>
      <c r="X46" s="65">
        <f t="shared" si="8"/>
        <v>0</v>
      </c>
      <c r="Y46" s="35">
        <f t="shared" si="8"/>
        <v>0</v>
      </c>
      <c r="Z46" s="65">
        <f t="shared" si="8"/>
        <v>0</v>
      </c>
      <c r="AA46" s="35">
        <f t="shared" si="8"/>
        <v>0</v>
      </c>
      <c r="AB46" s="65">
        <f t="shared" si="8"/>
        <v>0</v>
      </c>
      <c r="AC46" s="35">
        <f t="shared" si="8"/>
        <v>0</v>
      </c>
      <c r="AD46" s="65">
        <f t="shared" si="8"/>
        <v>0</v>
      </c>
      <c r="AE46" s="35">
        <f t="shared" si="8"/>
        <v>0</v>
      </c>
      <c r="AF46" s="111"/>
    </row>
    <row r="47" spans="1:32" s="11" customFormat="1" ht="18.75">
      <c r="A47" s="32" t="s">
        <v>22</v>
      </c>
      <c r="B47" s="36">
        <f>H47+J47+L47+N47+P47+R47+T47+V47+X47+Z47+AB47+AD47</f>
        <v>0</v>
      </c>
      <c r="C47" s="37">
        <f>H47+J47+L47+N47+P47+R47+T47+V47</f>
        <v>0</v>
      </c>
      <c r="D47" s="35">
        <f>E47</f>
        <v>0</v>
      </c>
      <c r="E47" s="37">
        <f>I47+K47+M47+O47+Q47+S47+U47+W47+Y47</f>
        <v>0</v>
      </c>
      <c r="F47" s="37"/>
      <c r="G47" s="37"/>
      <c r="H47" s="36">
        <v>0</v>
      </c>
      <c r="I47" s="36">
        <v>0</v>
      </c>
      <c r="J47" s="35">
        <v>0</v>
      </c>
      <c r="K47" s="35">
        <v>0</v>
      </c>
      <c r="L47" s="36">
        <v>0</v>
      </c>
      <c r="M47" s="36">
        <v>0</v>
      </c>
      <c r="N47" s="68">
        <v>0</v>
      </c>
      <c r="O47" s="36">
        <v>0</v>
      </c>
      <c r="P47" s="68">
        <v>0</v>
      </c>
      <c r="Q47" s="36">
        <v>0</v>
      </c>
      <c r="R47" s="36">
        <v>0</v>
      </c>
      <c r="S47" s="36">
        <v>0</v>
      </c>
      <c r="T47" s="36">
        <v>0</v>
      </c>
      <c r="U47" s="68">
        <v>0</v>
      </c>
      <c r="V47" s="68">
        <v>0</v>
      </c>
      <c r="W47" s="68">
        <v>0</v>
      </c>
      <c r="X47" s="68">
        <v>0</v>
      </c>
      <c r="Y47" s="36">
        <v>0</v>
      </c>
      <c r="Z47" s="68">
        <v>0</v>
      </c>
      <c r="AA47" s="36">
        <v>0</v>
      </c>
      <c r="AB47" s="68">
        <v>0</v>
      </c>
      <c r="AC47" s="36">
        <v>0</v>
      </c>
      <c r="AD47" s="68">
        <v>0</v>
      </c>
      <c r="AE47" s="36">
        <v>0</v>
      </c>
      <c r="AF47" s="111"/>
    </row>
    <row r="48" spans="1:32" s="11" customFormat="1" ht="27.75" customHeight="1">
      <c r="A48" s="32" t="s">
        <v>23</v>
      </c>
      <c r="B48" s="36">
        <f>H48+J48+L48+N48+P48+R48+T48+V48+X48+Z48+AB48+AD48</f>
        <v>144.9</v>
      </c>
      <c r="C48" s="37">
        <f>H48+J48+L48+N48+P48+R48+T48+V48+X48</f>
        <v>144.9</v>
      </c>
      <c r="D48" s="35">
        <f>E48</f>
        <v>144.86</v>
      </c>
      <c r="E48" s="37">
        <f>I48+K48+M48+O48+Q48+S48+U48+W48</f>
        <v>144.86</v>
      </c>
      <c r="F48" s="87">
        <f>(E48/B48)*100</f>
        <v>99.97239475500346</v>
      </c>
      <c r="G48" s="87">
        <f>(E48/C48)*100</f>
        <v>99.97239475500346</v>
      </c>
      <c r="H48" s="36">
        <v>0</v>
      </c>
      <c r="I48" s="36">
        <v>0</v>
      </c>
      <c r="J48" s="35">
        <v>0</v>
      </c>
      <c r="K48" s="35">
        <v>0</v>
      </c>
      <c r="L48" s="36">
        <v>0</v>
      </c>
      <c r="M48" s="36">
        <v>0</v>
      </c>
      <c r="N48" s="68">
        <v>50</v>
      </c>
      <c r="O48" s="36">
        <v>0</v>
      </c>
      <c r="P48" s="66">
        <v>40</v>
      </c>
      <c r="Q48" s="36">
        <v>0</v>
      </c>
      <c r="R48" s="37">
        <f>134-79.1</f>
        <v>54.900000000000006</v>
      </c>
      <c r="S48" s="36">
        <v>0</v>
      </c>
      <c r="T48" s="36">
        <v>0</v>
      </c>
      <c r="U48" s="68">
        <v>144.86</v>
      </c>
      <c r="V48" s="68">
        <v>0</v>
      </c>
      <c r="W48" s="68">
        <v>0</v>
      </c>
      <c r="X48" s="36">
        <v>0</v>
      </c>
      <c r="Y48" s="36">
        <v>0</v>
      </c>
      <c r="Z48" s="68">
        <v>0</v>
      </c>
      <c r="AA48" s="36">
        <v>0</v>
      </c>
      <c r="AB48" s="68">
        <v>0</v>
      </c>
      <c r="AC48" s="36">
        <v>0</v>
      </c>
      <c r="AD48" s="68">
        <v>0</v>
      </c>
      <c r="AE48" s="36">
        <v>0</v>
      </c>
      <c r="AF48" s="111"/>
    </row>
    <row r="49" spans="1:32" s="11" customFormat="1" ht="21.75" customHeight="1">
      <c r="A49" s="32" t="s">
        <v>24</v>
      </c>
      <c r="B49" s="36">
        <f>H49+J49+L49+N49+P49+R49+T49+V49+X49+Z49+AB49+AD49</f>
        <v>0</v>
      </c>
      <c r="C49" s="37">
        <f>H49+J49+L49+N49+P49+R49+T49+V49</f>
        <v>0</v>
      </c>
      <c r="D49" s="35">
        <f>E49</f>
        <v>0</v>
      </c>
      <c r="E49" s="37">
        <f>I49+K49+M49+O49+Q49+S49+U49</f>
        <v>0</v>
      </c>
      <c r="F49" s="37"/>
      <c r="G49" s="37"/>
      <c r="H49" s="36">
        <v>0</v>
      </c>
      <c r="I49" s="36">
        <v>0</v>
      </c>
      <c r="J49" s="35">
        <v>0</v>
      </c>
      <c r="K49" s="35">
        <v>0</v>
      </c>
      <c r="L49" s="36">
        <v>0</v>
      </c>
      <c r="M49" s="36">
        <v>0</v>
      </c>
      <c r="N49" s="68">
        <v>0</v>
      </c>
      <c r="O49" s="36">
        <v>0</v>
      </c>
      <c r="P49" s="68">
        <v>0</v>
      </c>
      <c r="Q49" s="36">
        <v>0</v>
      </c>
      <c r="R49" s="36">
        <v>0</v>
      </c>
      <c r="S49" s="36">
        <v>0</v>
      </c>
      <c r="T49" s="36">
        <v>0</v>
      </c>
      <c r="U49" s="68">
        <v>0</v>
      </c>
      <c r="V49" s="68">
        <v>0</v>
      </c>
      <c r="W49" s="68">
        <v>0</v>
      </c>
      <c r="X49" s="68">
        <v>0</v>
      </c>
      <c r="Y49" s="36">
        <v>0</v>
      </c>
      <c r="Z49" s="68">
        <v>0</v>
      </c>
      <c r="AA49" s="36">
        <v>0</v>
      </c>
      <c r="AB49" s="68">
        <v>0</v>
      </c>
      <c r="AC49" s="36">
        <v>0</v>
      </c>
      <c r="AD49" s="68">
        <v>0</v>
      </c>
      <c r="AE49" s="36">
        <v>0</v>
      </c>
      <c r="AF49" s="111"/>
    </row>
    <row r="50" spans="1:32" s="11" customFormat="1" ht="37.5" customHeight="1">
      <c r="A50" s="32" t="s">
        <v>25</v>
      </c>
      <c r="B50" s="35">
        <f>H50+J50+L50+N50+P50+R50+T50++V50+X50+Z50+AB50+AD50</f>
        <v>0</v>
      </c>
      <c r="C50" s="37">
        <f>H50+J50+L50+N50+P50+R50+T50+V50</f>
        <v>0</v>
      </c>
      <c r="D50" s="37"/>
      <c r="E50" s="37">
        <f>I50+K50+M50+O50+Q50+S50+U50+W50</f>
        <v>0</v>
      </c>
      <c r="F50" s="37"/>
      <c r="G50" s="37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68">
        <v>0</v>
      </c>
      <c r="O50" s="36">
        <v>0</v>
      </c>
      <c r="P50" s="68">
        <v>0</v>
      </c>
      <c r="Q50" s="36">
        <v>0</v>
      </c>
      <c r="R50" s="36">
        <v>0</v>
      </c>
      <c r="S50" s="36">
        <v>0</v>
      </c>
      <c r="T50" s="36">
        <v>0</v>
      </c>
      <c r="U50" s="68">
        <v>0</v>
      </c>
      <c r="V50" s="68">
        <v>0</v>
      </c>
      <c r="W50" s="68">
        <v>0</v>
      </c>
      <c r="X50" s="68">
        <v>0</v>
      </c>
      <c r="Y50" s="36">
        <v>0</v>
      </c>
      <c r="Z50" s="68">
        <v>0</v>
      </c>
      <c r="AA50" s="36">
        <v>0</v>
      </c>
      <c r="AB50" s="68">
        <v>0</v>
      </c>
      <c r="AC50" s="36">
        <v>0</v>
      </c>
      <c r="AD50" s="68">
        <v>0</v>
      </c>
      <c r="AE50" s="36">
        <v>0</v>
      </c>
      <c r="AF50" s="112"/>
    </row>
    <row r="51" spans="1:32" s="11" customFormat="1" ht="39" customHeight="1">
      <c r="A51" s="32" t="s">
        <v>39</v>
      </c>
      <c r="B51" s="36"/>
      <c r="C51" s="38"/>
      <c r="D51" s="38"/>
      <c r="E51" s="39"/>
      <c r="F51" s="37"/>
      <c r="G51" s="37"/>
      <c r="H51" s="36"/>
      <c r="I51" s="39"/>
      <c r="J51" s="35"/>
      <c r="K51" s="35"/>
      <c r="L51" s="36"/>
      <c r="M51" s="39"/>
      <c r="N51" s="68"/>
      <c r="O51" s="39"/>
      <c r="P51" s="68"/>
      <c r="Q51" s="39"/>
      <c r="R51" s="36"/>
      <c r="S51" s="39"/>
      <c r="T51" s="36"/>
      <c r="U51" s="67"/>
      <c r="V51" s="68"/>
      <c r="W51" s="67"/>
      <c r="X51" s="68"/>
      <c r="Y51" s="39"/>
      <c r="Z51" s="68"/>
      <c r="AA51" s="39"/>
      <c r="AB51" s="67"/>
      <c r="AC51" s="39"/>
      <c r="AD51" s="67"/>
      <c r="AE51" s="39"/>
      <c r="AF51" s="14"/>
    </row>
    <row r="52" spans="1:32" s="11" customFormat="1" ht="18.75">
      <c r="A52" s="28" t="s">
        <v>29</v>
      </c>
      <c r="B52" s="35">
        <f>B53+B54+B55+B56</f>
        <v>120</v>
      </c>
      <c r="C52" s="35">
        <f>C53+C54+C55+C56</f>
        <v>0</v>
      </c>
      <c r="D52" s="35">
        <f>D53+D54+D55+D56</f>
        <v>0</v>
      </c>
      <c r="E52" s="35">
        <f>E53+E54+E55+E56</f>
        <v>0</v>
      </c>
      <c r="F52" s="37"/>
      <c r="G52" s="37"/>
      <c r="H52" s="35">
        <f aca="true" t="shared" si="9" ref="H52:AE52">H53+H54+H55+H56</f>
        <v>0</v>
      </c>
      <c r="I52" s="35">
        <f t="shared" si="9"/>
        <v>0</v>
      </c>
      <c r="J52" s="35">
        <f t="shared" si="9"/>
        <v>0</v>
      </c>
      <c r="K52" s="35">
        <f t="shared" si="9"/>
        <v>0</v>
      </c>
      <c r="L52" s="35">
        <f t="shared" si="9"/>
        <v>0</v>
      </c>
      <c r="M52" s="35">
        <f t="shared" si="9"/>
        <v>0</v>
      </c>
      <c r="N52" s="65">
        <f t="shared" si="9"/>
        <v>0</v>
      </c>
      <c r="O52" s="35">
        <f t="shared" si="9"/>
        <v>0</v>
      </c>
      <c r="P52" s="65">
        <f t="shared" si="9"/>
        <v>0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65">
        <f t="shared" si="9"/>
        <v>0</v>
      </c>
      <c r="V52" s="65">
        <f t="shared" si="9"/>
        <v>0</v>
      </c>
      <c r="W52" s="65">
        <f t="shared" si="9"/>
        <v>0</v>
      </c>
      <c r="X52" s="65">
        <f t="shared" si="9"/>
        <v>0</v>
      </c>
      <c r="Y52" s="35">
        <f t="shared" si="9"/>
        <v>0</v>
      </c>
      <c r="Z52" s="65">
        <f t="shared" si="9"/>
        <v>0</v>
      </c>
      <c r="AA52" s="35">
        <f t="shared" si="9"/>
        <v>0</v>
      </c>
      <c r="AB52" s="65">
        <f t="shared" si="9"/>
        <v>120</v>
      </c>
      <c r="AC52" s="35">
        <f t="shared" si="9"/>
        <v>0</v>
      </c>
      <c r="AD52" s="65">
        <f t="shared" si="9"/>
        <v>0</v>
      </c>
      <c r="AE52" s="35">
        <f t="shared" si="9"/>
        <v>0</v>
      </c>
      <c r="AF52" s="14"/>
    </row>
    <row r="53" spans="1:32" s="11" customFormat="1" ht="18.75">
      <c r="A53" s="32" t="s">
        <v>22</v>
      </c>
      <c r="B53" s="36">
        <f>H53+J53+L53+N53+P53+R53+T53+V53+X53+Z53+AB53+AD53</f>
        <v>0</v>
      </c>
      <c r="C53" s="37">
        <f>H53+J53+L53+N53+P53+R53+T53+V53</f>
        <v>0</v>
      </c>
      <c r="D53" s="35">
        <v>0</v>
      </c>
      <c r="E53" s="37">
        <f>I53+K53+M53+O53+Q53+S53+U53+W53</f>
        <v>0</v>
      </c>
      <c r="F53" s="37"/>
      <c r="G53" s="37"/>
      <c r="H53" s="36">
        <v>0</v>
      </c>
      <c r="I53" s="36">
        <v>0</v>
      </c>
      <c r="J53" s="35">
        <v>0</v>
      </c>
      <c r="K53" s="35">
        <v>0</v>
      </c>
      <c r="L53" s="36">
        <v>0</v>
      </c>
      <c r="M53" s="36">
        <v>0</v>
      </c>
      <c r="N53" s="68">
        <v>0</v>
      </c>
      <c r="O53" s="36">
        <v>0</v>
      </c>
      <c r="P53" s="68">
        <v>0</v>
      </c>
      <c r="Q53" s="36">
        <v>0</v>
      </c>
      <c r="R53" s="36">
        <v>0</v>
      </c>
      <c r="S53" s="36">
        <v>0</v>
      </c>
      <c r="T53" s="36">
        <v>0</v>
      </c>
      <c r="U53" s="68">
        <v>0</v>
      </c>
      <c r="V53" s="68">
        <v>0</v>
      </c>
      <c r="W53" s="68">
        <v>0</v>
      </c>
      <c r="X53" s="68">
        <v>0</v>
      </c>
      <c r="Y53" s="36">
        <v>0</v>
      </c>
      <c r="Z53" s="68">
        <v>0</v>
      </c>
      <c r="AA53" s="36">
        <v>0</v>
      </c>
      <c r="AB53" s="68">
        <v>0</v>
      </c>
      <c r="AC53" s="36">
        <v>0</v>
      </c>
      <c r="AD53" s="68">
        <v>0</v>
      </c>
      <c r="AE53" s="36">
        <v>0</v>
      </c>
      <c r="AF53" s="14"/>
    </row>
    <row r="54" spans="1:32" s="11" customFormat="1" ht="18.75">
      <c r="A54" s="32" t="s">
        <v>23</v>
      </c>
      <c r="B54" s="36">
        <f>H54+J54+L54+N54+P54+R54+T54+V54+X54+Z54+AB54+AD54</f>
        <v>120</v>
      </c>
      <c r="C54" s="37">
        <f>H54+J54+L54+N54+P54+R54+T54+V54</f>
        <v>0</v>
      </c>
      <c r="D54" s="37">
        <f>E54</f>
        <v>0</v>
      </c>
      <c r="E54" s="37">
        <f>I54+K54+M54+O54+Q54+S54+U54+W54</f>
        <v>0</v>
      </c>
      <c r="F54" s="37">
        <f>(E54/B54)*100</f>
        <v>0</v>
      </c>
      <c r="G54" s="37">
        <v>0</v>
      </c>
      <c r="H54" s="36">
        <v>0</v>
      </c>
      <c r="I54" s="36">
        <v>0</v>
      </c>
      <c r="J54" s="35">
        <v>0</v>
      </c>
      <c r="K54" s="35">
        <v>0</v>
      </c>
      <c r="L54" s="36">
        <v>0</v>
      </c>
      <c r="M54" s="36">
        <v>0</v>
      </c>
      <c r="N54" s="68">
        <v>0</v>
      </c>
      <c r="O54" s="36">
        <v>0</v>
      </c>
      <c r="P54" s="68">
        <v>0</v>
      </c>
      <c r="Q54" s="36">
        <v>0</v>
      </c>
      <c r="R54" s="36">
        <v>0</v>
      </c>
      <c r="S54" s="36">
        <v>0</v>
      </c>
      <c r="T54" s="36">
        <v>0</v>
      </c>
      <c r="U54" s="68">
        <v>0</v>
      </c>
      <c r="V54" s="68">
        <v>0</v>
      </c>
      <c r="W54" s="68">
        <v>0</v>
      </c>
      <c r="X54" s="68">
        <v>0</v>
      </c>
      <c r="Y54" s="36">
        <v>0</v>
      </c>
      <c r="Z54" s="68">
        <v>0</v>
      </c>
      <c r="AA54" s="36">
        <v>0</v>
      </c>
      <c r="AB54" s="68">
        <v>120</v>
      </c>
      <c r="AC54" s="36">
        <v>0</v>
      </c>
      <c r="AD54" s="68">
        <v>0</v>
      </c>
      <c r="AE54" s="36">
        <v>0</v>
      </c>
      <c r="AF54" s="14"/>
    </row>
    <row r="55" spans="1:32" s="11" customFormat="1" ht="16.5" customHeight="1">
      <c r="A55" s="32" t="s">
        <v>24</v>
      </c>
      <c r="B55" s="36">
        <f>H55+J55+L55+N55+P55+R55+T55+V55+X55+Z55+AB55+AD55</f>
        <v>0</v>
      </c>
      <c r="C55" s="37">
        <f>H55+J55+L55+N55+P55+R55+T55+V55</f>
        <v>0</v>
      </c>
      <c r="D55" s="37">
        <v>0</v>
      </c>
      <c r="E55" s="37">
        <f>I55+K55+M55+O55+Q55+S55+U55+W55</f>
        <v>0</v>
      </c>
      <c r="F55" s="37"/>
      <c r="G55" s="37"/>
      <c r="H55" s="36">
        <v>0</v>
      </c>
      <c r="I55" s="36">
        <v>0</v>
      </c>
      <c r="J55" s="35">
        <v>0</v>
      </c>
      <c r="K55" s="35">
        <v>0</v>
      </c>
      <c r="L55" s="36">
        <v>0</v>
      </c>
      <c r="M55" s="36">
        <v>0</v>
      </c>
      <c r="N55" s="68">
        <v>0</v>
      </c>
      <c r="O55" s="36">
        <v>0</v>
      </c>
      <c r="P55" s="68">
        <v>0</v>
      </c>
      <c r="Q55" s="36">
        <v>0</v>
      </c>
      <c r="R55" s="36">
        <v>0</v>
      </c>
      <c r="S55" s="36">
        <v>0</v>
      </c>
      <c r="T55" s="36">
        <v>0</v>
      </c>
      <c r="U55" s="68">
        <v>0</v>
      </c>
      <c r="V55" s="68">
        <v>0</v>
      </c>
      <c r="W55" s="68">
        <v>0</v>
      </c>
      <c r="X55" s="68">
        <v>0</v>
      </c>
      <c r="Y55" s="36">
        <v>0</v>
      </c>
      <c r="Z55" s="68">
        <v>0</v>
      </c>
      <c r="AA55" s="36">
        <v>0</v>
      </c>
      <c r="AB55" s="68">
        <v>0</v>
      </c>
      <c r="AC55" s="36">
        <v>0</v>
      </c>
      <c r="AD55" s="68">
        <v>0</v>
      </c>
      <c r="AE55" s="36">
        <v>0</v>
      </c>
      <c r="AF55" s="14"/>
    </row>
    <row r="56" spans="1:32" s="11" customFormat="1" ht="18.75">
      <c r="A56" s="32" t="s">
        <v>25</v>
      </c>
      <c r="B56" s="36">
        <f>H56+J56+L56+N56+P56+R56+T56+V56+X56+Z56+AB56+AD56</f>
        <v>0</v>
      </c>
      <c r="C56" s="37">
        <f>H56+J56+L56+N56+P56+R56+T56+V56</f>
        <v>0</v>
      </c>
      <c r="D56" s="37"/>
      <c r="E56" s="37">
        <f>I56+K56+M56+O56+Q56+S56+U56+W56</f>
        <v>0</v>
      </c>
      <c r="F56" s="37"/>
      <c r="G56" s="37"/>
      <c r="H56" s="36">
        <v>0</v>
      </c>
      <c r="I56" s="36">
        <v>0</v>
      </c>
      <c r="J56" s="35">
        <v>0</v>
      </c>
      <c r="K56" s="35">
        <v>0</v>
      </c>
      <c r="L56" s="36">
        <v>0</v>
      </c>
      <c r="M56" s="36">
        <v>0</v>
      </c>
      <c r="N56" s="68">
        <v>0</v>
      </c>
      <c r="O56" s="36">
        <v>0</v>
      </c>
      <c r="P56" s="68">
        <v>0</v>
      </c>
      <c r="Q56" s="36">
        <v>0</v>
      </c>
      <c r="R56" s="36">
        <v>0</v>
      </c>
      <c r="S56" s="36">
        <v>0</v>
      </c>
      <c r="T56" s="36">
        <v>0</v>
      </c>
      <c r="U56" s="68">
        <v>0</v>
      </c>
      <c r="V56" s="68">
        <v>0</v>
      </c>
      <c r="W56" s="68">
        <v>0</v>
      </c>
      <c r="X56" s="68">
        <v>0</v>
      </c>
      <c r="Y56" s="36">
        <v>0</v>
      </c>
      <c r="Z56" s="68">
        <v>0</v>
      </c>
      <c r="AA56" s="36">
        <v>0</v>
      </c>
      <c r="AB56" s="68">
        <v>0</v>
      </c>
      <c r="AC56" s="36">
        <v>0</v>
      </c>
      <c r="AD56" s="68">
        <v>0</v>
      </c>
      <c r="AE56" s="36">
        <v>0</v>
      </c>
      <c r="AF56" s="14"/>
    </row>
    <row r="57" spans="1:32" s="11" customFormat="1" ht="36.75" customHeight="1">
      <c r="A57" s="28" t="s">
        <v>40</v>
      </c>
      <c r="B57" s="36"/>
      <c r="C57" s="38"/>
      <c r="D57" s="38"/>
      <c r="E57" s="39"/>
      <c r="F57" s="37"/>
      <c r="G57" s="37"/>
      <c r="H57" s="36"/>
      <c r="I57" s="39"/>
      <c r="J57" s="35"/>
      <c r="K57" s="35"/>
      <c r="L57" s="36"/>
      <c r="M57" s="39"/>
      <c r="N57" s="68"/>
      <c r="O57" s="39"/>
      <c r="P57" s="68"/>
      <c r="Q57" s="39"/>
      <c r="R57" s="36"/>
      <c r="S57" s="39"/>
      <c r="T57" s="36"/>
      <c r="U57" s="67"/>
      <c r="V57" s="68"/>
      <c r="W57" s="67"/>
      <c r="X57" s="68"/>
      <c r="Y57" s="39"/>
      <c r="Z57" s="68"/>
      <c r="AA57" s="39"/>
      <c r="AB57" s="67"/>
      <c r="AC57" s="39"/>
      <c r="AD57" s="67"/>
      <c r="AE57" s="39"/>
      <c r="AF57" s="14"/>
    </row>
    <row r="58" spans="1:32" s="11" customFormat="1" ht="18.75">
      <c r="A58" s="28" t="s">
        <v>29</v>
      </c>
      <c r="B58" s="35">
        <f>B59+B60+B61+B62</f>
        <v>300</v>
      </c>
      <c r="C58" s="35">
        <f>C59+C60+C61+C62</f>
        <v>300</v>
      </c>
      <c r="D58" s="35">
        <v>300</v>
      </c>
      <c r="E58" s="35">
        <f>E59+E60+E61+E62</f>
        <v>300</v>
      </c>
      <c r="F58" s="37">
        <f>(E58/B58)*100</f>
        <v>100</v>
      </c>
      <c r="G58" s="37">
        <f>(E58/C58)*100</f>
        <v>100</v>
      </c>
      <c r="H58" s="35">
        <f aca="true" t="shared" si="10" ref="H58:AE58">H59+H60+H61+H62</f>
        <v>0</v>
      </c>
      <c r="I58" s="35">
        <f t="shared" si="10"/>
        <v>0</v>
      </c>
      <c r="J58" s="35">
        <f t="shared" si="10"/>
        <v>0</v>
      </c>
      <c r="K58" s="35">
        <f t="shared" si="10"/>
        <v>0</v>
      </c>
      <c r="L58" s="35">
        <f t="shared" si="10"/>
        <v>300</v>
      </c>
      <c r="M58" s="35">
        <f t="shared" si="10"/>
        <v>300</v>
      </c>
      <c r="N58" s="65">
        <f t="shared" si="10"/>
        <v>0</v>
      </c>
      <c r="O58" s="35">
        <f t="shared" si="10"/>
        <v>0</v>
      </c>
      <c r="P58" s="65">
        <f t="shared" si="10"/>
        <v>0</v>
      </c>
      <c r="Q58" s="35">
        <f t="shared" si="10"/>
        <v>0</v>
      </c>
      <c r="R58" s="35">
        <f t="shared" si="10"/>
        <v>0</v>
      </c>
      <c r="S58" s="35">
        <f t="shared" si="10"/>
        <v>0</v>
      </c>
      <c r="T58" s="35">
        <f t="shared" si="10"/>
        <v>0</v>
      </c>
      <c r="U58" s="65">
        <f t="shared" si="10"/>
        <v>0</v>
      </c>
      <c r="V58" s="65">
        <f t="shared" si="10"/>
        <v>0</v>
      </c>
      <c r="W58" s="65">
        <f t="shared" si="10"/>
        <v>0</v>
      </c>
      <c r="X58" s="65">
        <f t="shared" si="10"/>
        <v>0</v>
      </c>
      <c r="Y58" s="35">
        <f t="shared" si="10"/>
        <v>0</v>
      </c>
      <c r="Z58" s="65">
        <f t="shared" si="10"/>
        <v>0</v>
      </c>
      <c r="AA58" s="35">
        <f t="shared" si="10"/>
        <v>0</v>
      </c>
      <c r="AB58" s="65">
        <f t="shared" si="10"/>
        <v>0</v>
      </c>
      <c r="AC58" s="35">
        <f t="shared" si="10"/>
        <v>0</v>
      </c>
      <c r="AD58" s="65">
        <f t="shared" si="10"/>
        <v>0</v>
      </c>
      <c r="AE58" s="35">
        <f t="shared" si="10"/>
        <v>0</v>
      </c>
      <c r="AF58" s="14"/>
    </row>
    <row r="59" spans="1:32" s="11" customFormat="1" ht="18.75">
      <c r="A59" s="32" t="s">
        <v>22</v>
      </c>
      <c r="B59" s="36">
        <f>H59+J59+L59+N59+P59+R59+T59+V59+X59+Z59+AB59+AD59</f>
        <v>0</v>
      </c>
      <c r="C59" s="37">
        <f>H59+J59+L59+N59+P59+R59+T59+V59</f>
        <v>0</v>
      </c>
      <c r="D59" s="36"/>
      <c r="E59" s="37">
        <f>I59+K59+M59+O59+Q59+S59+U59+W59</f>
        <v>0</v>
      </c>
      <c r="F59" s="37"/>
      <c r="G59" s="37"/>
      <c r="H59" s="36">
        <v>0</v>
      </c>
      <c r="I59" s="36">
        <v>0</v>
      </c>
      <c r="J59" s="35">
        <v>0</v>
      </c>
      <c r="K59" s="35">
        <v>0</v>
      </c>
      <c r="L59" s="36">
        <v>0</v>
      </c>
      <c r="M59" s="36">
        <v>0</v>
      </c>
      <c r="N59" s="68">
        <v>0</v>
      </c>
      <c r="O59" s="36">
        <v>0</v>
      </c>
      <c r="P59" s="68">
        <v>0</v>
      </c>
      <c r="Q59" s="36">
        <v>0</v>
      </c>
      <c r="R59" s="36">
        <v>0</v>
      </c>
      <c r="S59" s="36">
        <v>0</v>
      </c>
      <c r="T59" s="36">
        <v>0</v>
      </c>
      <c r="U59" s="68">
        <v>0</v>
      </c>
      <c r="V59" s="68">
        <v>0</v>
      </c>
      <c r="W59" s="68">
        <v>0</v>
      </c>
      <c r="X59" s="68">
        <v>0</v>
      </c>
      <c r="Y59" s="36">
        <v>0</v>
      </c>
      <c r="Z59" s="68">
        <v>0</v>
      </c>
      <c r="AA59" s="36">
        <v>0</v>
      </c>
      <c r="AB59" s="68">
        <v>0</v>
      </c>
      <c r="AC59" s="36">
        <v>0</v>
      </c>
      <c r="AD59" s="68">
        <v>0</v>
      </c>
      <c r="AE59" s="36">
        <v>0</v>
      </c>
      <c r="AF59" s="14"/>
    </row>
    <row r="60" spans="1:32" s="11" customFormat="1" ht="16.5" customHeight="1">
      <c r="A60" s="32" t="s">
        <v>23</v>
      </c>
      <c r="B60" s="36">
        <f>H60+J60+L60+N60+P60+R60+T60+V60+X60+Z60+AB60+AD60</f>
        <v>300</v>
      </c>
      <c r="C60" s="37">
        <f>H60+J60+L60+N60+P60+R60+T60+V60</f>
        <v>300</v>
      </c>
      <c r="D60" s="37">
        <f>E60</f>
        <v>300</v>
      </c>
      <c r="E60" s="37">
        <f>I60+K60+M60+O60+Q60+S60+U60+W60</f>
        <v>300</v>
      </c>
      <c r="F60" s="37">
        <f>(E60/B60)*100</f>
        <v>100</v>
      </c>
      <c r="G60" s="37">
        <f>(E60/C60)*100</f>
        <v>100</v>
      </c>
      <c r="H60" s="36">
        <v>0</v>
      </c>
      <c r="I60" s="36">
        <v>0</v>
      </c>
      <c r="J60" s="35">
        <v>0</v>
      </c>
      <c r="K60" s="35">
        <v>0</v>
      </c>
      <c r="L60" s="36">
        <v>300</v>
      </c>
      <c r="M60" s="36">
        <v>300</v>
      </c>
      <c r="N60" s="68">
        <v>0</v>
      </c>
      <c r="O60" s="36">
        <v>0</v>
      </c>
      <c r="P60" s="68">
        <v>0</v>
      </c>
      <c r="Q60" s="36">
        <v>0</v>
      </c>
      <c r="R60" s="36">
        <v>0</v>
      </c>
      <c r="S60" s="36">
        <v>0</v>
      </c>
      <c r="T60" s="36">
        <v>0</v>
      </c>
      <c r="U60" s="68">
        <v>0</v>
      </c>
      <c r="V60" s="68">
        <v>0</v>
      </c>
      <c r="W60" s="68">
        <v>0</v>
      </c>
      <c r="X60" s="68">
        <v>0</v>
      </c>
      <c r="Y60" s="36">
        <v>0</v>
      </c>
      <c r="Z60" s="68">
        <v>0</v>
      </c>
      <c r="AA60" s="36">
        <v>0</v>
      </c>
      <c r="AB60" s="68">
        <v>0</v>
      </c>
      <c r="AC60" s="36">
        <v>0</v>
      </c>
      <c r="AD60" s="68">
        <v>0</v>
      </c>
      <c r="AE60" s="36">
        <v>0</v>
      </c>
      <c r="AF60" s="14"/>
    </row>
    <row r="61" spans="1:32" s="11" customFormat="1" ht="18.75">
      <c r="A61" s="32" t="s">
        <v>24</v>
      </c>
      <c r="B61" s="36">
        <f>H61+J61+L61+N61+P61+R61+T61+V61+X61+Z61+AB61+AD61</f>
        <v>0</v>
      </c>
      <c r="C61" s="37">
        <f>H61+J61+L61+N61+P61+R61+T61+V61</f>
        <v>0</v>
      </c>
      <c r="D61" s="36"/>
      <c r="E61" s="37">
        <f>I61+K61+M61+O61+Q61+S61+U61+W61</f>
        <v>0</v>
      </c>
      <c r="F61" s="37"/>
      <c r="G61" s="37"/>
      <c r="H61" s="36">
        <v>0</v>
      </c>
      <c r="I61" s="36">
        <v>0</v>
      </c>
      <c r="J61" s="35">
        <v>0</v>
      </c>
      <c r="K61" s="35">
        <v>0</v>
      </c>
      <c r="L61" s="36">
        <v>0</v>
      </c>
      <c r="M61" s="36">
        <v>0</v>
      </c>
      <c r="N61" s="68">
        <v>0</v>
      </c>
      <c r="O61" s="36">
        <v>0</v>
      </c>
      <c r="P61" s="68">
        <v>0</v>
      </c>
      <c r="Q61" s="36">
        <v>0</v>
      </c>
      <c r="R61" s="36">
        <v>0</v>
      </c>
      <c r="S61" s="36">
        <v>0</v>
      </c>
      <c r="T61" s="36">
        <v>0</v>
      </c>
      <c r="U61" s="68">
        <v>0</v>
      </c>
      <c r="V61" s="68">
        <v>0</v>
      </c>
      <c r="W61" s="68">
        <v>0</v>
      </c>
      <c r="X61" s="68">
        <v>0</v>
      </c>
      <c r="Y61" s="36">
        <v>0</v>
      </c>
      <c r="Z61" s="68">
        <v>0</v>
      </c>
      <c r="AA61" s="36">
        <v>0</v>
      </c>
      <c r="AB61" s="68">
        <v>0</v>
      </c>
      <c r="AC61" s="36">
        <v>0</v>
      </c>
      <c r="AD61" s="68">
        <v>0</v>
      </c>
      <c r="AE61" s="36">
        <v>0</v>
      </c>
      <c r="AF61" s="14"/>
    </row>
    <row r="62" spans="1:32" s="11" customFormat="1" ht="18.75">
      <c r="A62" s="32" t="s">
        <v>25</v>
      </c>
      <c r="B62" s="36">
        <f>H62+J62+L62+N62+P62+R62+T62+V62+X62+Z62+AB62+AD62</f>
        <v>0</v>
      </c>
      <c r="C62" s="37">
        <f>H62+J62+L62+N62+P62+R62+T62+V62</f>
        <v>0</v>
      </c>
      <c r="D62" s="36"/>
      <c r="E62" s="37">
        <f>I62+K62+M62+O62+Q62+S62+U62+W62</f>
        <v>0</v>
      </c>
      <c r="F62" s="37"/>
      <c r="G62" s="37"/>
      <c r="H62" s="36">
        <v>0</v>
      </c>
      <c r="I62" s="36">
        <v>0</v>
      </c>
      <c r="J62" s="35">
        <v>0</v>
      </c>
      <c r="K62" s="35">
        <v>0</v>
      </c>
      <c r="L62" s="36">
        <v>0</v>
      </c>
      <c r="M62" s="36">
        <v>0</v>
      </c>
      <c r="N62" s="68">
        <v>0</v>
      </c>
      <c r="O62" s="36">
        <v>0</v>
      </c>
      <c r="P62" s="68">
        <v>0</v>
      </c>
      <c r="Q62" s="36">
        <v>0</v>
      </c>
      <c r="R62" s="36">
        <v>0</v>
      </c>
      <c r="S62" s="36">
        <v>0</v>
      </c>
      <c r="T62" s="36">
        <v>0</v>
      </c>
      <c r="U62" s="68">
        <v>0</v>
      </c>
      <c r="V62" s="68">
        <v>0</v>
      </c>
      <c r="W62" s="68">
        <v>0</v>
      </c>
      <c r="X62" s="68">
        <v>0</v>
      </c>
      <c r="Y62" s="36">
        <v>0</v>
      </c>
      <c r="Z62" s="68">
        <v>0</v>
      </c>
      <c r="AA62" s="36">
        <v>0</v>
      </c>
      <c r="AB62" s="68">
        <v>0</v>
      </c>
      <c r="AC62" s="36">
        <v>0</v>
      </c>
      <c r="AD62" s="68">
        <v>0</v>
      </c>
      <c r="AE62" s="36">
        <v>0</v>
      </c>
      <c r="AF62" s="14"/>
    </row>
    <row r="63" spans="1:32" s="11" customFormat="1" ht="39" customHeight="1">
      <c r="A63" s="28" t="s">
        <v>41</v>
      </c>
      <c r="B63" s="69">
        <f>B65+B71+B77+B83+B89+B95+B102+B108</f>
        <v>1004.8</v>
      </c>
      <c r="C63" s="69">
        <f>C65+C71+C77+C83+C89+C95+C102+C108</f>
        <v>983.5</v>
      </c>
      <c r="D63" s="69">
        <f>D65+D71+D77+D83+D89+D95+D102+D108</f>
        <v>714.3</v>
      </c>
      <c r="E63" s="69">
        <f>E65+E71+E77+E83+E89+E95+E102+E108</f>
        <v>682.2570000000001</v>
      </c>
      <c r="F63" s="37"/>
      <c r="G63" s="37"/>
      <c r="H63" s="36"/>
      <c r="I63" s="39"/>
      <c r="J63" s="35"/>
      <c r="K63" s="35"/>
      <c r="L63" s="36"/>
      <c r="M63" s="39"/>
      <c r="N63" s="68"/>
      <c r="O63" s="39"/>
      <c r="P63" s="68"/>
      <c r="Q63" s="39"/>
      <c r="R63" s="36"/>
      <c r="S63" s="39"/>
      <c r="T63" s="36"/>
      <c r="U63" s="67"/>
      <c r="V63" s="68"/>
      <c r="W63" s="67"/>
      <c r="X63" s="68"/>
      <c r="Y63" s="39"/>
      <c r="Z63" s="68"/>
      <c r="AA63" s="39"/>
      <c r="AB63" s="68"/>
      <c r="AC63" s="39"/>
      <c r="AD63" s="68"/>
      <c r="AE63" s="39"/>
      <c r="AF63" s="14"/>
    </row>
    <row r="64" spans="1:32" s="11" customFormat="1" ht="131.25" customHeight="1">
      <c r="A64" s="32" t="s">
        <v>43</v>
      </c>
      <c r="B64" s="36"/>
      <c r="C64" s="38"/>
      <c r="D64" s="38"/>
      <c r="E64" s="39"/>
      <c r="F64" s="37"/>
      <c r="G64" s="37"/>
      <c r="H64" s="36"/>
      <c r="I64" s="39"/>
      <c r="J64" s="35"/>
      <c r="K64" s="35"/>
      <c r="L64" s="36"/>
      <c r="M64" s="39"/>
      <c r="N64" s="68"/>
      <c r="O64" s="39"/>
      <c r="P64" s="68"/>
      <c r="Q64" s="39"/>
      <c r="R64" s="36"/>
      <c r="S64" s="39"/>
      <c r="T64" s="36"/>
      <c r="U64" s="67"/>
      <c r="V64" s="68"/>
      <c r="W64" s="67"/>
      <c r="X64" s="68"/>
      <c r="Y64" s="39"/>
      <c r="Z64" s="68"/>
      <c r="AA64" s="39"/>
      <c r="AB64" s="68"/>
      <c r="AC64" s="39"/>
      <c r="AD64" s="68"/>
      <c r="AE64" s="39"/>
      <c r="AF64" s="46"/>
    </row>
    <row r="65" spans="1:32" s="11" customFormat="1" ht="16.5" customHeight="1">
      <c r="A65" s="28" t="s">
        <v>29</v>
      </c>
      <c r="B65" s="35">
        <f>B66+B67+B68+B69</f>
        <v>127.50000000000001</v>
      </c>
      <c r="C65" s="35">
        <f>C66+C67+C68+C69</f>
        <v>127.50000000000001</v>
      </c>
      <c r="D65" s="35">
        <v>127.5</v>
      </c>
      <c r="E65" s="35">
        <f>E66+E67+E68+E69</f>
        <v>127.45700000000001</v>
      </c>
      <c r="F65" s="37">
        <f>(E65/B65)*100</f>
        <v>99.96627450980392</v>
      </c>
      <c r="G65" s="37">
        <f>(E65/C65)*100</f>
        <v>99.96627450980392</v>
      </c>
      <c r="H65" s="35">
        <f>H66+H67+H68+H69</f>
        <v>71</v>
      </c>
      <c r="I65" s="35">
        <f aca="true" t="shared" si="11" ref="I65:AE65">I66+I67+I68+I69</f>
        <v>0</v>
      </c>
      <c r="J65" s="36">
        <f t="shared" si="11"/>
        <v>0</v>
      </c>
      <c r="K65" s="36">
        <v>47.7</v>
      </c>
      <c r="L65" s="35">
        <f t="shared" si="11"/>
        <v>0</v>
      </c>
      <c r="M65" s="35">
        <f t="shared" si="11"/>
        <v>13.813</v>
      </c>
      <c r="N65" s="65">
        <f t="shared" si="11"/>
        <v>56.46</v>
      </c>
      <c r="O65" s="35">
        <f t="shared" si="11"/>
        <v>65.944</v>
      </c>
      <c r="P65" s="65">
        <f t="shared" si="11"/>
        <v>0</v>
      </c>
      <c r="Q65" s="35">
        <f t="shared" si="11"/>
        <v>0</v>
      </c>
      <c r="R65" s="35">
        <f t="shared" si="11"/>
        <v>0</v>
      </c>
      <c r="S65" s="35">
        <f t="shared" si="11"/>
        <v>0</v>
      </c>
      <c r="T65" s="35">
        <f t="shared" si="11"/>
        <v>0</v>
      </c>
      <c r="U65" s="65">
        <f t="shared" si="11"/>
        <v>0</v>
      </c>
      <c r="V65" s="65">
        <f t="shared" si="11"/>
        <v>0.04</v>
      </c>
      <c r="W65" s="65">
        <f t="shared" si="11"/>
        <v>0</v>
      </c>
      <c r="X65" s="65">
        <f t="shared" si="11"/>
        <v>0</v>
      </c>
      <c r="Y65" s="35">
        <f t="shared" si="11"/>
        <v>0</v>
      </c>
      <c r="Z65" s="65">
        <f t="shared" si="11"/>
        <v>0</v>
      </c>
      <c r="AA65" s="35">
        <f t="shared" si="11"/>
        <v>0</v>
      </c>
      <c r="AB65" s="65">
        <f t="shared" si="11"/>
        <v>0</v>
      </c>
      <c r="AC65" s="35">
        <f t="shared" si="11"/>
        <v>0</v>
      </c>
      <c r="AD65" s="65">
        <f t="shared" si="11"/>
        <v>0</v>
      </c>
      <c r="AE65" s="35">
        <f t="shared" si="11"/>
        <v>0</v>
      </c>
      <c r="AF65" s="108" t="s">
        <v>75</v>
      </c>
    </row>
    <row r="66" spans="1:32" s="11" customFormat="1" ht="20.25" customHeight="1">
      <c r="A66" s="32" t="s">
        <v>22</v>
      </c>
      <c r="B66" s="36">
        <f>H66+J66+L66+N66+P66+R66+T66++V66+X66+Z66+AB66+AD66</f>
        <v>0</v>
      </c>
      <c r="C66" s="37">
        <f>H66+J66+L66+N66+P66+R66+T66+V66</f>
        <v>0</v>
      </c>
      <c r="D66" s="36"/>
      <c r="E66" s="37">
        <f>I66+K66+M66+O66+Q66+S66+U66+W66</f>
        <v>0</v>
      </c>
      <c r="F66" s="37"/>
      <c r="G66" s="37"/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68">
        <v>0</v>
      </c>
      <c r="O66" s="36">
        <v>0</v>
      </c>
      <c r="P66" s="68">
        <v>0</v>
      </c>
      <c r="Q66" s="36">
        <v>0</v>
      </c>
      <c r="R66" s="36">
        <v>0</v>
      </c>
      <c r="S66" s="36">
        <v>0</v>
      </c>
      <c r="T66" s="36">
        <v>0</v>
      </c>
      <c r="U66" s="68">
        <v>0</v>
      </c>
      <c r="V66" s="68">
        <v>0</v>
      </c>
      <c r="W66" s="68">
        <v>0</v>
      </c>
      <c r="X66" s="68">
        <v>0</v>
      </c>
      <c r="Y66" s="36">
        <v>0</v>
      </c>
      <c r="Z66" s="68">
        <v>0</v>
      </c>
      <c r="AA66" s="36">
        <v>0</v>
      </c>
      <c r="AB66" s="68">
        <v>0</v>
      </c>
      <c r="AC66" s="36">
        <v>0</v>
      </c>
      <c r="AD66" s="68">
        <v>0</v>
      </c>
      <c r="AE66" s="36">
        <v>0</v>
      </c>
      <c r="AF66" s="124"/>
    </row>
    <row r="67" spans="1:32" s="30" customFormat="1" ht="23.25" customHeight="1">
      <c r="A67" s="32" t="s">
        <v>23</v>
      </c>
      <c r="B67" s="36">
        <f>H67+J67+L67+N67+P67+R67+T67+V67+X67+Z67+AB67+AD67</f>
        <v>127.50000000000001</v>
      </c>
      <c r="C67" s="37">
        <f>H67+J67+L67+N67+P67+R67+T67+V67</f>
        <v>127.50000000000001</v>
      </c>
      <c r="D67" s="37">
        <f>E67</f>
        <v>127.45700000000001</v>
      </c>
      <c r="E67" s="37">
        <f>I67+K67+M67+O67+Q67+S67+U67+W67</f>
        <v>127.45700000000001</v>
      </c>
      <c r="F67" s="37">
        <f>(E67/B67)*100</f>
        <v>99.96627450980392</v>
      </c>
      <c r="G67" s="37">
        <f>(E67/C67)*100</f>
        <v>99.96627450980392</v>
      </c>
      <c r="H67" s="35">
        <v>71</v>
      </c>
      <c r="I67" s="35">
        <v>0</v>
      </c>
      <c r="J67" s="35">
        <v>0</v>
      </c>
      <c r="K67" s="35">
        <v>47.7</v>
      </c>
      <c r="L67" s="35">
        <v>0</v>
      </c>
      <c r="M67" s="35">
        <v>13.813</v>
      </c>
      <c r="N67" s="65">
        <v>56.46</v>
      </c>
      <c r="O67" s="35">
        <v>65.944</v>
      </c>
      <c r="P67" s="65">
        <v>0</v>
      </c>
      <c r="Q67" s="35">
        <v>0</v>
      </c>
      <c r="R67" s="35">
        <v>0</v>
      </c>
      <c r="S67" s="35">
        <v>0</v>
      </c>
      <c r="T67" s="35">
        <v>0</v>
      </c>
      <c r="U67" s="65">
        <v>0</v>
      </c>
      <c r="V67" s="65">
        <v>0.04</v>
      </c>
      <c r="W67" s="65">
        <v>0</v>
      </c>
      <c r="X67" s="65">
        <v>0</v>
      </c>
      <c r="Y67" s="35">
        <v>0</v>
      </c>
      <c r="Z67" s="65">
        <v>0</v>
      </c>
      <c r="AA67" s="35">
        <v>0</v>
      </c>
      <c r="AB67" s="65">
        <v>0</v>
      </c>
      <c r="AC67" s="35">
        <v>0</v>
      </c>
      <c r="AD67" s="65">
        <v>0</v>
      </c>
      <c r="AE67" s="35">
        <v>0</v>
      </c>
      <c r="AF67" s="124"/>
    </row>
    <row r="68" spans="1:32" s="11" customFormat="1" ht="16.5" customHeight="1">
      <c r="A68" s="32" t="s">
        <v>24</v>
      </c>
      <c r="B68" s="36">
        <f>H68+J68+L68+N68+P68+R68+T68++V68+X68+Z68+AB68+AD68</f>
        <v>0</v>
      </c>
      <c r="C68" s="37">
        <f>H68+J68+L68+N68+P68+R68+T68+V68</f>
        <v>0</v>
      </c>
      <c r="D68" s="35"/>
      <c r="E68" s="37">
        <f>I68+K68+M68+O68+Q68+S68+U68+W68</f>
        <v>0</v>
      </c>
      <c r="F68" s="37"/>
      <c r="G68" s="37"/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68">
        <v>0</v>
      </c>
      <c r="O68" s="36">
        <v>0</v>
      </c>
      <c r="P68" s="68">
        <v>0</v>
      </c>
      <c r="Q68" s="36">
        <v>0</v>
      </c>
      <c r="R68" s="36">
        <v>0</v>
      </c>
      <c r="S68" s="36">
        <v>0</v>
      </c>
      <c r="T68" s="36">
        <v>0</v>
      </c>
      <c r="U68" s="68">
        <v>0</v>
      </c>
      <c r="V68" s="68">
        <v>0</v>
      </c>
      <c r="W68" s="68">
        <v>0</v>
      </c>
      <c r="X68" s="68">
        <v>0</v>
      </c>
      <c r="Y68" s="36">
        <v>0</v>
      </c>
      <c r="Z68" s="68">
        <v>0</v>
      </c>
      <c r="AA68" s="36">
        <v>0</v>
      </c>
      <c r="AB68" s="68">
        <v>0</v>
      </c>
      <c r="AC68" s="36">
        <v>0</v>
      </c>
      <c r="AD68" s="68">
        <v>0</v>
      </c>
      <c r="AE68" s="36">
        <v>0</v>
      </c>
      <c r="AF68" s="124"/>
    </row>
    <row r="69" spans="1:32" s="11" customFormat="1" ht="18.75" customHeight="1">
      <c r="A69" s="32" t="s">
        <v>25</v>
      </c>
      <c r="B69" s="36">
        <f>H69+J69+L69+N69+P69+R69+T69++V69+X69+Z69+AB69+AD69</f>
        <v>0</v>
      </c>
      <c r="C69" s="37">
        <f>H69+J69+L69+N69+P69+R69+T69+V69</f>
        <v>0</v>
      </c>
      <c r="D69" s="35"/>
      <c r="E69" s="37">
        <f>I69+K69+M69+O69+Q69+S69+U69+W69</f>
        <v>0</v>
      </c>
      <c r="F69" s="37"/>
      <c r="G69" s="37"/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68">
        <v>0</v>
      </c>
      <c r="O69" s="36">
        <v>0</v>
      </c>
      <c r="P69" s="68">
        <v>0</v>
      </c>
      <c r="Q69" s="36">
        <v>0</v>
      </c>
      <c r="R69" s="36">
        <v>0</v>
      </c>
      <c r="S69" s="36">
        <v>0</v>
      </c>
      <c r="T69" s="36">
        <v>0</v>
      </c>
      <c r="U69" s="68">
        <v>0</v>
      </c>
      <c r="V69" s="68">
        <v>0</v>
      </c>
      <c r="W69" s="68">
        <v>0</v>
      </c>
      <c r="X69" s="68">
        <v>0</v>
      </c>
      <c r="Y69" s="36">
        <v>0</v>
      </c>
      <c r="Z69" s="68">
        <v>0</v>
      </c>
      <c r="AA69" s="36">
        <v>0</v>
      </c>
      <c r="AB69" s="68">
        <v>0</v>
      </c>
      <c r="AC69" s="36">
        <v>0</v>
      </c>
      <c r="AD69" s="68">
        <v>0</v>
      </c>
      <c r="AE69" s="36">
        <v>0</v>
      </c>
      <c r="AF69" s="125"/>
    </row>
    <row r="70" spans="1:32" s="11" customFormat="1" ht="115.5" customHeight="1">
      <c r="A70" s="32" t="s">
        <v>44</v>
      </c>
      <c r="B70" s="36"/>
      <c r="C70" s="38"/>
      <c r="D70" s="38"/>
      <c r="E70" s="39"/>
      <c r="F70" s="37"/>
      <c r="G70" s="37"/>
      <c r="H70" s="36"/>
      <c r="I70" s="39"/>
      <c r="J70" s="36"/>
      <c r="K70" s="36"/>
      <c r="L70" s="36"/>
      <c r="M70" s="39"/>
      <c r="N70" s="68"/>
      <c r="O70" s="39"/>
      <c r="P70" s="68"/>
      <c r="Q70" s="39"/>
      <c r="R70" s="36"/>
      <c r="S70" s="39"/>
      <c r="T70" s="36"/>
      <c r="U70" s="67"/>
      <c r="V70" s="68"/>
      <c r="W70" s="67"/>
      <c r="X70" s="68"/>
      <c r="Y70" s="39"/>
      <c r="Z70" s="68"/>
      <c r="AA70" s="39"/>
      <c r="AB70" s="68"/>
      <c r="AC70" s="39"/>
      <c r="AD70" s="68"/>
      <c r="AE70" s="39"/>
      <c r="AF70" s="105" t="s">
        <v>76</v>
      </c>
    </row>
    <row r="71" spans="1:32" s="11" customFormat="1" ht="16.5" customHeight="1">
      <c r="A71" s="28" t="s">
        <v>29</v>
      </c>
      <c r="B71" s="35">
        <f>B72+B73+B74+B75</f>
        <v>180.5</v>
      </c>
      <c r="C71" s="35">
        <f>C72+C73+C74+C75</f>
        <v>180.5</v>
      </c>
      <c r="D71" s="35"/>
      <c r="E71" s="35">
        <f>E72+E73+E74+E75</f>
        <v>0</v>
      </c>
      <c r="F71" s="37">
        <v>0</v>
      </c>
      <c r="G71" s="37">
        <v>0</v>
      </c>
      <c r="H71" s="35">
        <f aca="true" t="shared" si="12" ref="H71:AD71">H72+H73+H74+H75</f>
        <v>0</v>
      </c>
      <c r="I71" s="35">
        <f t="shared" si="12"/>
        <v>0</v>
      </c>
      <c r="J71" s="36">
        <f t="shared" si="12"/>
        <v>99</v>
      </c>
      <c r="K71" s="36">
        <f t="shared" si="12"/>
        <v>0</v>
      </c>
      <c r="L71" s="35">
        <f t="shared" si="12"/>
        <v>0</v>
      </c>
      <c r="M71" s="35">
        <f t="shared" si="12"/>
        <v>0</v>
      </c>
      <c r="N71" s="65">
        <f t="shared" si="12"/>
        <v>0</v>
      </c>
      <c r="O71" s="35">
        <f t="shared" si="12"/>
        <v>0</v>
      </c>
      <c r="P71" s="65">
        <f t="shared" si="12"/>
        <v>81.5</v>
      </c>
      <c r="Q71" s="35">
        <f t="shared" si="12"/>
        <v>0</v>
      </c>
      <c r="R71" s="35">
        <f t="shared" si="12"/>
        <v>0</v>
      </c>
      <c r="S71" s="35">
        <f t="shared" si="12"/>
        <v>0</v>
      </c>
      <c r="T71" s="35">
        <f t="shared" si="12"/>
        <v>0</v>
      </c>
      <c r="U71" s="65">
        <f t="shared" si="12"/>
        <v>0</v>
      </c>
      <c r="V71" s="65">
        <f t="shared" si="12"/>
        <v>0</v>
      </c>
      <c r="W71" s="65">
        <f t="shared" si="12"/>
        <v>0</v>
      </c>
      <c r="X71" s="65">
        <f t="shared" si="12"/>
        <v>0</v>
      </c>
      <c r="Y71" s="35">
        <f t="shared" si="12"/>
        <v>0</v>
      </c>
      <c r="Z71" s="65">
        <f t="shared" si="12"/>
        <v>0</v>
      </c>
      <c r="AA71" s="35">
        <f t="shared" si="12"/>
        <v>0</v>
      </c>
      <c r="AB71" s="65">
        <f t="shared" si="12"/>
        <v>0</v>
      </c>
      <c r="AC71" s="35">
        <f t="shared" si="12"/>
        <v>0</v>
      </c>
      <c r="AD71" s="65">
        <f t="shared" si="12"/>
        <v>0</v>
      </c>
      <c r="AE71" s="39"/>
      <c r="AF71" s="107"/>
    </row>
    <row r="72" spans="1:32" s="11" customFormat="1" ht="17.25" customHeight="1">
      <c r="A72" s="32" t="s">
        <v>22</v>
      </c>
      <c r="B72" s="36">
        <f>H72+J72+L72+N72+P72+R72+T72+V72+X72+Z72+AB72+AD72</f>
        <v>0</v>
      </c>
      <c r="C72" s="37">
        <f>H72+J72+L72+N72+P72+R72+T72+V72</f>
        <v>0</v>
      </c>
      <c r="D72" s="35"/>
      <c r="E72" s="37">
        <f>I72+K72+M72+O72+Q72+S72+U72+W72</f>
        <v>0</v>
      </c>
      <c r="F72" s="35"/>
      <c r="G72" s="37"/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68">
        <v>0</v>
      </c>
      <c r="O72" s="36">
        <v>0</v>
      </c>
      <c r="P72" s="68">
        <v>0</v>
      </c>
      <c r="Q72" s="36">
        <v>0</v>
      </c>
      <c r="R72" s="36">
        <v>0</v>
      </c>
      <c r="S72" s="36">
        <v>0</v>
      </c>
      <c r="T72" s="36">
        <v>0</v>
      </c>
      <c r="U72" s="68">
        <v>0</v>
      </c>
      <c r="V72" s="68">
        <v>0</v>
      </c>
      <c r="W72" s="68">
        <v>0</v>
      </c>
      <c r="X72" s="68">
        <v>0</v>
      </c>
      <c r="Y72" s="36">
        <v>0</v>
      </c>
      <c r="Z72" s="68">
        <v>0</v>
      </c>
      <c r="AA72" s="36">
        <v>0</v>
      </c>
      <c r="AB72" s="68">
        <v>0</v>
      </c>
      <c r="AC72" s="36">
        <v>0</v>
      </c>
      <c r="AD72" s="68">
        <v>0</v>
      </c>
      <c r="AE72" s="39"/>
      <c r="AF72" s="107"/>
    </row>
    <row r="73" spans="1:32" s="30" customFormat="1" ht="17.25" customHeight="1">
      <c r="A73" s="32" t="s">
        <v>23</v>
      </c>
      <c r="B73" s="35">
        <f>H73+J73+L73+N73+P73+R73+T73+V73+X73+Z73+AB73+AD73</f>
        <v>180.5</v>
      </c>
      <c r="C73" s="37">
        <f>H73+J73+L73+N73+P73+R73+T73+V73</f>
        <v>180.5</v>
      </c>
      <c r="D73" s="37">
        <f>E73</f>
        <v>0</v>
      </c>
      <c r="E73" s="37">
        <f>I73+K73+M73+O73+Q73+S73+U73+W73</f>
        <v>0</v>
      </c>
      <c r="F73" s="35">
        <v>0</v>
      </c>
      <c r="G73" s="37">
        <v>0</v>
      </c>
      <c r="H73" s="35">
        <v>0</v>
      </c>
      <c r="I73" s="35">
        <v>0</v>
      </c>
      <c r="J73" s="35">
        <v>99</v>
      </c>
      <c r="K73" s="35">
        <v>0</v>
      </c>
      <c r="L73" s="35">
        <v>0</v>
      </c>
      <c r="M73" s="35">
        <v>0</v>
      </c>
      <c r="N73" s="65">
        <v>0</v>
      </c>
      <c r="O73" s="35">
        <v>0</v>
      </c>
      <c r="P73" s="65">
        <v>81.5</v>
      </c>
      <c r="Q73" s="35">
        <v>0</v>
      </c>
      <c r="R73" s="35">
        <v>0</v>
      </c>
      <c r="S73" s="35">
        <v>0</v>
      </c>
      <c r="T73" s="35">
        <v>0</v>
      </c>
      <c r="U73" s="65">
        <v>0</v>
      </c>
      <c r="V73" s="65">
        <v>0</v>
      </c>
      <c r="W73" s="65">
        <v>0</v>
      </c>
      <c r="X73" s="65">
        <v>0</v>
      </c>
      <c r="Y73" s="35">
        <v>0</v>
      </c>
      <c r="Z73" s="65">
        <v>0</v>
      </c>
      <c r="AA73" s="35">
        <v>0</v>
      </c>
      <c r="AB73" s="65">
        <v>0</v>
      </c>
      <c r="AC73" s="35">
        <v>0</v>
      </c>
      <c r="AD73" s="65">
        <v>0</v>
      </c>
      <c r="AE73" s="37"/>
      <c r="AF73" s="107"/>
    </row>
    <row r="74" spans="1:32" s="11" customFormat="1" ht="16.5" customHeight="1">
      <c r="A74" s="32" t="s">
        <v>24</v>
      </c>
      <c r="B74" s="36">
        <f>H74+J74+L74+N74+P74+R74+T74+V74+X74+Z74+AB74+AD74</f>
        <v>0</v>
      </c>
      <c r="C74" s="37">
        <f>H74+J74+L74+N74+P74+R74+T74+V74</f>
        <v>0</v>
      </c>
      <c r="D74" s="35"/>
      <c r="E74" s="37">
        <f>I74+K74+M74+O74+Q74+S74+U74+W74</f>
        <v>0</v>
      </c>
      <c r="F74" s="42"/>
      <c r="G74" s="37"/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68">
        <v>0</v>
      </c>
      <c r="O74" s="36">
        <v>0</v>
      </c>
      <c r="P74" s="68">
        <v>0</v>
      </c>
      <c r="Q74" s="36">
        <v>0</v>
      </c>
      <c r="R74" s="36">
        <v>0</v>
      </c>
      <c r="S74" s="36">
        <v>0</v>
      </c>
      <c r="T74" s="36">
        <v>0</v>
      </c>
      <c r="U74" s="68">
        <v>0</v>
      </c>
      <c r="V74" s="68">
        <v>0</v>
      </c>
      <c r="W74" s="68">
        <v>0</v>
      </c>
      <c r="X74" s="68">
        <v>0</v>
      </c>
      <c r="Y74" s="36">
        <v>0</v>
      </c>
      <c r="Z74" s="68">
        <v>0</v>
      </c>
      <c r="AA74" s="36">
        <v>0</v>
      </c>
      <c r="AB74" s="68">
        <v>0</v>
      </c>
      <c r="AC74" s="36">
        <v>0</v>
      </c>
      <c r="AD74" s="68">
        <v>0</v>
      </c>
      <c r="AE74" s="39"/>
      <c r="AF74" s="107"/>
    </row>
    <row r="75" spans="1:32" s="11" customFormat="1" ht="18" customHeight="1">
      <c r="A75" s="32" t="s">
        <v>25</v>
      </c>
      <c r="B75" s="36">
        <f>H75+J75+L75+N75+P75+R75+T75+V75+X75+Z75+AB75+AD75</f>
        <v>0</v>
      </c>
      <c r="C75" s="37">
        <f>H75+J75+L75+N75+P75+R75+T75+V75</f>
        <v>0</v>
      </c>
      <c r="D75" s="35"/>
      <c r="E75" s="37">
        <f>I75+K75+M75+O75+Q75+S75+U75+W75</f>
        <v>0</v>
      </c>
      <c r="F75" s="42"/>
      <c r="G75" s="37"/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68">
        <v>0</v>
      </c>
      <c r="O75" s="36">
        <v>0</v>
      </c>
      <c r="P75" s="68">
        <v>0</v>
      </c>
      <c r="Q75" s="36">
        <v>0</v>
      </c>
      <c r="R75" s="36">
        <v>0</v>
      </c>
      <c r="S75" s="36">
        <v>0</v>
      </c>
      <c r="T75" s="36">
        <v>0</v>
      </c>
      <c r="U75" s="68">
        <v>0</v>
      </c>
      <c r="V75" s="68">
        <v>0</v>
      </c>
      <c r="W75" s="68">
        <v>0</v>
      </c>
      <c r="X75" s="68">
        <v>0</v>
      </c>
      <c r="Y75" s="36">
        <v>0</v>
      </c>
      <c r="Z75" s="68">
        <v>0</v>
      </c>
      <c r="AA75" s="36">
        <v>0</v>
      </c>
      <c r="AB75" s="68">
        <v>0</v>
      </c>
      <c r="AC75" s="36">
        <v>0</v>
      </c>
      <c r="AD75" s="68">
        <v>0</v>
      </c>
      <c r="AE75" s="39"/>
      <c r="AF75" s="107"/>
    </row>
    <row r="76" spans="1:32" s="11" customFormat="1" ht="114" customHeight="1">
      <c r="A76" s="32" t="s">
        <v>45</v>
      </c>
      <c r="B76" s="36"/>
      <c r="C76" s="38"/>
      <c r="D76" s="38"/>
      <c r="E76" s="39"/>
      <c r="F76" s="42"/>
      <c r="G76" s="37"/>
      <c r="H76" s="36"/>
      <c r="I76" s="39"/>
      <c r="J76" s="39"/>
      <c r="K76" s="39"/>
      <c r="L76" s="36"/>
      <c r="M76" s="39"/>
      <c r="N76" s="68"/>
      <c r="O76" s="39"/>
      <c r="P76" s="68"/>
      <c r="Q76" s="39"/>
      <c r="R76" s="36"/>
      <c r="S76" s="39"/>
      <c r="T76" s="36"/>
      <c r="U76" s="67"/>
      <c r="V76" s="68"/>
      <c r="W76" s="67"/>
      <c r="X76" s="68"/>
      <c r="Y76" s="39"/>
      <c r="Z76" s="68"/>
      <c r="AA76" s="39"/>
      <c r="AB76" s="68"/>
      <c r="AC76" s="39"/>
      <c r="AD76" s="68"/>
      <c r="AE76" s="39"/>
      <c r="AF76" s="108" t="s">
        <v>68</v>
      </c>
    </row>
    <row r="77" spans="1:32" s="11" customFormat="1" ht="17.25" customHeight="1">
      <c r="A77" s="28" t="s">
        <v>29</v>
      </c>
      <c r="B77" s="47">
        <f>B78+B79+B80+B81</f>
        <v>134.1</v>
      </c>
      <c r="C77" s="47">
        <f>C78+C79+C80+C81</f>
        <v>134.1</v>
      </c>
      <c r="D77" s="35">
        <v>78</v>
      </c>
      <c r="E77" s="35">
        <f>E78+E79+E80+E81</f>
        <v>78</v>
      </c>
      <c r="F77" s="37">
        <f>D77/B77*100</f>
        <v>58.16554809843401</v>
      </c>
      <c r="G77" s="37">
        <f>D77/C77*100</f>
        <v>58.16554809843401</v>
      </c>
      <c r="H77" s="35">
        <f aca="true" t="shared" si="13" ref="H77:S77">H78+H79+H80+H81</f>
        <v>0</v>
      </c>
      <c r="I77" s="35">
        <f t="shared" si="13"/>
        <v>0</v>
      </c>
      <c r="J77" s="35">
        <f t="shared" si="13"/>
        <v>0</v>
      </c>
      <c r="K77" s="35">
        <f t="shared" si="13"/>
        <v>0</v>
      </c>
      <c r="L77" s="35">
        <f t="shared" si="13"/>
        <v>78</v>
      </c>
      <c r="M77" s="35">
        <f t="shared" si="13"/>
        <v>0</v>
      </c>
      <c r="N77" s="65">
        <f t="shared" si="13"/>
        <v>0</v>
      </c>
      <c r="O77" s="35">
        <f t="shared" si="13"/>
        <v>0</v>
      </c>
      <c r="P77" s="65">
        <f t="shared" si="13"/>
        <v>0</v>
      </c>
      <c r="Q77" s="35">
        <f t="shared" si="13"/>
        <v>0</v>
      </c>
      <c r="R77" s="35">
        <f t="shared" si="13"/>
        <v>56.1</v>
      </c>
      <c r="S77" s="35">
        <f t="shared" si="13"/>
        <v>78</v>
      </c>
      <c r="T77" s="35">
        <f aca="true" t="shared" si="14" ref="T77:AE77">T78+T79+T80+T81</f>
        <v>0</v>
      </c>
      <c r="U77" s="65">
        <f t="shared" si="14"/>
        <v>0</v>
      </c>
      <c r="V77" s="65">
        <f t="shared" si="14"/>
        <v>0</v>
      </c>
      <c r="W77" s="65">
        <f t="shared" si="14"/>
        <v>0</v>
      </c>
      <c r="X77" s="65">
        <f t="shared" si="14"/>
        <v>0</v>
      </c>
      <c r="Y77" s="35">
        <f t="shared" si="14"/>
        <v>0</v>
      </c>
      <c r="Z77" s="65">
        <f t="shared" si="14"/>
        <v>0</v>
      </c>
      <c r="AA77" s="35">
        <f t="shared" si="14"/>
        <v>0</v>
      </c>
      <c r="AB77" s="65">
        <f t="shared" si="14"/>
        <v>0</v>
      </c>
      <c r="AC77" s="35">
        <f t="shared" si="14"/>
        <v>0</v>
      </c>
      <c r="AD77" s="65">
        <f t="shared" si="14"/>
        <v>0</v>
      </c>
      <c r="AE77" s="35">
        <f t="shared" si="14"/>
        <v>0</v>
      </c>
      <c r="AF77" s="124"/>
    </row>
    <row r="78" spans="1:32" s="11" customFormat="1" ht="20.25" customHeight="1">
      <c r="A78" s="32" t="s">
        <v>22</v>
      </c>
      <c r="B78" s="47">
        <f>H78+J78+L78+N78+P78+R78+T78+V78+X78+Z78+AB78+AD78</f>
        <v>0</v>
      </c>
      <c r="C78" s="37">
        <f>H78+J78+L78+N78+P78+R78+T78+V78</f>
        <v>0</v>
      </c>
      <c r="D78" s="35"/>
      <c r="E78" s="37">
        <f>I78+K78+M78+O78+Q78+S78+U78+W78</f>
        <v>0</v>
      </c>
      <c r="F78" s="42"/>
      <c r="G78" s="37"/>
      <c r="H78" s="36">
        <v>0</v>
      </c>
      <c r="I78" s="36">
        <v>0</v>
      </c>
      <c r="J78" s="35">
        <v>0</v>
      </c>
      <c r="K78" s="35">
        <v>0</v>
      </c>
      <c r="L78" s="36">
        <v>0</v>
      </c>
      <c r="M78" s="36">
        <v>0</v>
      </c>
      <c r="N78" s="68">
        <v>0</v>
      </c>
      <c r="O78" s="36">
        <v>0</v>
      </c>
      <c r="P78" s="68">
        <v>0</v>
      </c>
      <c r="Q78" s="36">
        <v>0</v>
      </c>
      <c r="R78" s="36">
        <v>0</v>
      </c>
      <c r="S78" s="36">
        <v>0</v>
      </c>
      <c r="T78" s="36">
        <v>0</v>
      </c>
      <c r="U78" s="68">
        <v>0</v>
      </c>
      <c r="V78" s="68">
        <v>0</v>
      </c>
      <c r="W78" s="68">
        <v>0</v>
      </c>
      <c r="X78" s="68">
        <v>0</v>
      </c>
      <c r="Y78" s="36">
        <v>0</v>
      </c>
      <c r="Z78" s="68">
        <v>0</v>
      </c>
      <c r="AA78" s="36">
        <v>0</v>
      </c>
      <c r="AB78" s="68">
        <v>0</v>
      </c>
      <c r="AC78" s="36">
        <v>0</v>
      </c>
      <c r="AD78" s="68">
        <v>0</v>
      </c>
      <c r="AE78" s="36">
        <v>0</v>
      </c>
      <c r="AF78" s="124"/>
    </row>
    <row r="79" spans="1:32" s="30" customFormat="1" ht="22.5" customHeight="1">
      <c r="A79" s="32" t="s">
        <v>23</v>
      </c>
      <c r="B79" s="47">
        <f>H79+J79+L79+N79+P79+R79+T79+V79+X79+Z79+AB79+AD79</f>
        <v>134.1</v>
      </c>
      <c r="C79" s="37">
        <f>H79+J79+L79+N79+P79+R79+T79+V79</f>
        <v>134.1</v>
      </c>
      <c r="D79" s="35">
        <v>78</v>
      </c>
      <c r="E79" s="37">
        <f>I79+K79+M79+O79+Q79+S79+U79+W79</f>
        <v>78</v>
      </c>
      <c r="F79" s="37">
        <f>D79/B79*100</f>
        <v>58.16554809843401</v>
      </c>
      <c r="G79" s="37">
        <f>D79/C79*100</f>
        <v>58.16554809843401</v>
      </c>
      <c r="H79" s="35">
        <v>0</v>
      </c>
      <c r="I79" s="35">
        <v>0</v>
      </c>
      <c r="J79" s="35">
        <v>0</v>
      </c>
      <c r="K79" s="35">
        <v>0</v>
      </c>
      <c r="L79" s="35">
        <v>78</v>
      </c>
      <c r="M79" s="35">
        <v>0</v>
      </c>
      <c r="N79" s="65">
        <v>0</v>
      </c>
      <c r="O79" s="35">
        <v>0</v>
      </c>
      <c r="P79" s="68">
        <v>0</v>
      </c>
      <c r="Q79" s="35">
        <v>0</v>
      </c>
      <c r="R79" s="35">
        <v>56.1</v>
      </c>
      <c r="S79" s="35">
        <v>78</v>
      </c>
      <c r="T79" s="35">
        <v>0</v>
      </c>
      <c r="U79" s="65">
        <v>0</v>
      </c>
      <c r="V79" s="65">
        <v>0</v>
      </c>
      <c r="W79" s="65">
        <v>0</v>
      </c>
      <c r="X79" s="65">
        <v>0</v>
      </c>
      <c r="Y79" s="35">
        <v>0</v>
      </c>
      <c r="Z79" s="65">
        <v>0</v>
      </c>
      <c r="AA79" s="35">
        <v>0</v>
      </c>
      <c r="AB79" s="65">
        <v>0</v>
      </c>
      <c r="AC79" s="35">
        <v>0</v>
      </c>
      <c r="AD79" s="65">
        <v>0</v>
      </c>
      <c r="AE79" s="35">
        <v>0</v>
      </c>
      <c r="AF79" s="124"/>
    </row>
    <row r="80" spans="1:32" s="11" customFormat="1" ht="21" customHeight="1">
      <c r="A80" s="32" t="s">
        <v>24</v>
      </c>
      <c r="B80" s="47">
        <f>H80+J80+L80+N80+P80+R80+T80+V80+X80+Z80+AB80+AD80</f>
        <v>0</v>
      </c>
      <c r="C80" s="37">
        <f>H80+J80+L80+N80+P80+R80+T80+V80</f>
        <v>0</v>
      </c>
      <c r="D80" s="35"/>
      <c r="E80" s="37">
        <f>I80+K80+M80+O80+Q80+S80+U80+W80</f>
        <v>0</v>
      </c>
      <c r="F80" s="42"/>
      <c r="G80" s="37"/>
      <c r="H80" s="36">
        <v>0</v>
      </c>
      <c r="I80" s="36">
        <v>0</v>
      </c>
      <c r="J80" s="35">
        <v>0</v>
      </c>
      <c r="K80" s="35">
        <v>0</v>
      </c>
      <c r="L80" s="36">
        <v>0</v>
      </c>
      <c r="M80" s="36">
        <v>0</v>
      </c>
      <c r="N80" s="68">
        <v>0</v>
      </c>
      <c r="O80" s="36">
        <v>0</v>
      </c>
      <c r="P80" s="68">
        <v>0</v>
      </c>
      <c r="Q80" s="36">
        <v>0</v>
      </c>
      <c r="R80" s="36">
        <v>0</v>
      </c>
      <c r="S80" s="36">
        <v>0</v>
      </c>
      <c r="T80" s="36">
        <v>0</v>
      </c>
      <c r="U80" s="68">
        <v>0</v>
      </c>
      <c r="V80" s="68">
        <v>0</v>
      </c>
      <c r="W80" s="68">
        <v>0</v>
      </c>
      <c r="X80" s="68">
        <v>0</v>
      </c>
      <c r="Y80" s="36">
        <v>0</v>
      </c>
      <c r="Z80" s="68">
        <v>0</v>
      </c>
      <c r="AA80" s="36">
        <v>0</v>
      </c>
      <c r="AB80" s="68">
        <v>0</v>
      </c>
      <c r="AC80" s="36">
        <v>0</v>
      </c>
      <c r="AD80" s="68">
        <v>0</v>
      </c>
      <c r="AE80" s="36">
        <v>0</v>
      </c>
      <c r="AF80" s="125"/>
    </row>
    <row r="81" spans="1:32" s="11" customFormat="1" ht="18.75" customHeight="1">
      <c r="A81" s="32" t="s">
        <v>25</v>
      </c>
      <c r="B81" s="47">
        <f>H81+J81+L81+N81+P81+R81+T81+V81+X81+Z81+AB81+AD81</f>
        <v>0</v>
      </c>
      <c r="C81" s="37">
        <f>H81+J81+L81+N81+P81+R81+T81+V81</f>
        <v>0</v>
      </c>
      <c r="D81" s="35"/>
      <c r="E81" s="37">
        <f>I81+K81+M81+O81+Q81+S81+U81+W81</f>
        <v>0</v>
      </c>
      <c r="F81" s="42"/>
      <c r="G81" s="37"/>
      <c r="H81" s="36">
        <v>0</v>
      </c>
      <c r="I81" s="36">
        <v>0</v>
      </c>
      <c r="J81" s="35">
        <v>0</v>
      </c>
      <c r="K81" s="35">
        <v>0</v>
      </c>
      <c r="L81" s="36">
        <v>0</v>
      </c>
      <c r="M81" s="36">
        <v>0</v>
      </c>
      <c r="N81" s="68">
        <v>0</v>
      </c>
      <c r="O81" s="36">
        <v>0</v>
      </c>
      <c r="P81" s="68">
        <v>0</v>
      </c>
      <c r="Q81" s="36">
        <v>0</v>
      </c>
      <c r="R81" s="36">
        <v>0</v>
      </c>
      <c r="S81" s="36">
        <v>0</v>
      </c>
      <c r="T81" s="36">
        <v>0</v>
      </c>
      <c r="U81" s="68">
        <v>0</v>
      </c>
      <c r="V81" s="68">
        <v>0</v>
      </c>
      <c r="W81" s="68">
        <v>0</v>
      </c>
      <c r="X81" s="68">
        <v>0</v>
      </c>
      <c r="Y81" s="36">
        <v>0</v>
      </c>
      <c r="Z81" s="68">
        <v>0</v>
      </c>
      <c r="AA81" s="36">
        <v>0</v>
      </c>
      <c r="AB81" s="68">
        <v>0</v>
      </c>
      <c r="AC81" s="36">
        <v>0</v>
      </c>
      <c r="AD81" s="68">
        <v>0</v>
      </c>
      <c r="AE81" s="36">
        <v>0</v>
      </c>
      <c r="AF81" s="82"/>
    </row>
    <row r="82" spans="1:32" s="11" customFormat="1" ht="58.5" customHeight="1">
      <c r="A82" s="32" t="s">
        <v>46</v>
      </c>
      <c r="B82" s="36"/>
      <c r="C82" s="38"/>
      <c r="D82" s="38"/>
      <c r="E82" s="39"/>
      <c r="F82" s="42"/>
      <c r="G82" s="37"/>
      <c r="H82" s="36"/>
      <c r="I82" s="39"/>
      <c r="J82" s="39"/>
      <c r="K82" s="39"/>
      <c r="L82" s="36"/>
      <c r="M82" s="39"/>
      <c r="N82" s="68"/>
      <c r="O82" s="39"/>
      <c r="P82" s="68"/>
      <c r="Q82" s="39"/>
      <c r="R82" s="36"/>
      <c r="S82" s="39"/>
      <c r="T82" s="36"/>
      <c r="U82" s="67"/>
      <c r="V82" s="68"/>
      <c r="W82" s="67"/>
      <c r="X82" s="68"/>
      <c r="Y82" s="39"/>
      <c r="Z82" s="68"/>
      <c r="AA82" s="39"/>
      <c r="AB82" s="68"/>
      <c r="AC82" s="39"/>
      <c r="AD82" s="68"/>
      <c r="AE82" s="39"/>
      <c r="AF82" s="105" t="s">
        <v>74</v>
      </c>
    </row>
    <row r="83" spans="1:256" s="11" customFormat="1" ht="18.75">
      <c r="A83" s="28" t="s">
        <v>29</v>
      </c>
      <c r="B83" s="35">
        <f>B84+B85+B86+B87</f>
        <v>106.5</v>
      </c>
      <c r="C83" s="35">
        <f>C84+C85+C86+C87</f>
        <v>85.2</v>
      </c>
      <c r="D83" s="35">
        <f>D84+D85+D86+D87</f>
        <v>63.3</v>
      </c>
      <c r="E83" s="35">
        <f>E84+E85+E86+E87</f>
        <v>63.3</v>
      </c>
      <c r="F83" s="37">
        <f>(E83/B83)*100</f>
        <v>59.436619718309856</v>
      </c>
      <c r="G83" s="37">
        <f>(E83/C83)*100</f>
        <v>74.29577464788731</v>
      </c>
      <c r="H83" s="35">
        <f aca="true" t="shared" si="15" ref="H83:AE83">H84+H85+H86+H87</f>
        <v>0</v>
      </c>
      <c r="I83" s="35">
        <f t="shared" si="15"/>
        <v>0</v>
      </c>
      <c r="J83" s="36">
        <f t="shared" si="15"/>
        <v>0</v>
      </c>
      <c r="K83" s="36">
        <f t="shared" si="15"/>
        <v>0</v>
      </c>
      <c r="L83" s="35">
        <f t="shared" si="15"/>
        <v>21.3</v>
      </c>
      <c r="M83" s="35">
        <f t="shared" si="15"/>
        <v>0</v>
      </c>
      <c r="N83" s="65">
        <f t="shared" si="15"/>
        <v>21.3</v>
      </c>
      <c r="O83" s="35">
        <f t="shared" si="15"/>
        <v>42.3</v>
      </c>
      <c r="P83" s="6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21.3</v>
      </c>
      <c r="U83" s="65">
        <f t="shared" si="15"/>
        <v>21</v>
      </c>
      <c r="V83" s="65">
        <f t="shared" si="15"/>
        <v>21.3</v>
      </c>
      <c r="W83" s="65">
        <f t="shared" si="15"/>
        <v>0</v>
      </c>
      <c r="X83" s="65">
        <f t="shared" si="15"/>
        <v>21.3</v>
      </c>
      <c r="Y83" s="35">
        <f t="shared" si="15"/>
        <v>0</v>
      </c>
      <c r="Z83" s="65">
        <f t="shared" si="15"/>
        <v>0</v>
      </c>
      <c r="AA83" s="35">
        <f t="shared" si="15"/>
        <v>0</v>
      </c>
      <c r="AB83" s="65">
        <f t="shared" si="15"/>
        <v>0</v>
      </c>
      <c r="AC83" s="35">
        <f t="shared" si="15"/>
        <v>0</v>
      </c>
      <c r="AD83" s="65">
        <f t="shared" si="15"/>
        <v>0</v>
      </c>
      <c r="AE83" s="35">
        <f t="shared" si="15"/>
        <v>0</v>
      </c>
      <c r="AF83" s="105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32" s="11" customFormat="1" ht="18.75">
      <c r="A84" s="32" t="s">
        <v>22</v>
      </c>
      <c r="B84" s="36">
        <f>H84+J84+L84+N84+P84+R84+T84+V84+X84+Z84+AB84+AD84</f>
        <v>0</v>
      </c>
      <c r="C84" s="37">
        <f>H84+J84+L84+N84+P84+R84+T84+V84</f>
        <v>0</v>
      </c>
      <c r="D84" s="35"/>
      <c r="E84" s="37">
        <f>I84+K84+M84+O84+Q84+S84+U84+W84</f>
        <v>0</v>
      </c>
      <c r="F84" s="42"/>
      <c r="G84" s="37"/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68">
        <v>0</v>
      </c>
      <c r="O84" s="36">
        <v>0</v>
      </c>
      <c r="P84" s="68">
        <v>0</v>
      </c>
      <c r="Q84" s="36">
        <v>0</v>
      </c>
      <c r="R84" s="36">
        <v>0</v>
      </c>
      <c r="S84" s="36">
        <v>0</v>
      </c>
      <c r="T84" s="36">
        <v>0</v>
      </c>
      <c r="U84" s="68">
        <v>0</v>
      </c>
      <c r="V84" s="68">
        <v>0</v>
      </c>
      <c r="W84" s="68">
        <v>0</v>
      </c>
      <c r="X84" s="68">
        <v>0</v>
      </c>
      <c r="Y84" s="36">
        <v>0</v>
      </c>
      <c r="Z84" s="68">
        <v>0</v>
      </c>
      <c r="AA84" s="36">
        <v>0</v>
      </c>
      <c r="AB84" s="68">
        <v>0</v>
      </c>
      <c r="AC84" s="36">
        <v>0</v>
      </c>
      <c r="AD84" s="68">
        <v>0</v>
      </c>
      <c r="AE84" s="36">
        <v>0</v>
      </c>
      <c r="AF84" s="105"/>
    </row>
    <row r="85" spans="1:32" s="11" customFormat="1" ht="18.75">
      <c r="A85" s="32" t="s">
        <v>23</v>
      </c>
      <c r="B85" s="36">
        <f>H85+J85+L85+N85+P85+R85+T85+V85+X85+Z85+AB85+AD85</f>
        <v>106.5</v>
      </c>
      <c r="C85" s="37">
        <f>H85+J85+L85+N85+P85+R85+T85+V85</f>
        <v>85.2</v>
      </c>
      <c r="D85" s="35">
        <f>E85</f>
        <v>63.3</v>
      </c>
      <c r="E85" s="37">
        <f>I85+K85+M85+O85+Q85+S85+U85+W85</f>
        <v>63.3</v>
      </c>
      <c r="F85" s="37">
        <f>(E85/B85)*100</f>
        <v>59.436619718309856</v>
      </c>
      <c r="G85" s="37">
        <f>(E85/C85)*100</f>
        <v>74.29577464788731</v>
      </c>
      <c r="H85" s="36">
        <v>0</v>
      </c>
      <c r="I85" s="36">
        <v>0</v>
      </c>
      <c r="J85" s="36">
        <v>0</v>
      </c>
      <c r="K85" s="36">
        <v>0</v>
      </c>
      <c r="L85" s="36">
        <v>21.3</v>
      </c>
      <c r="M85" s="36">
        <v>0</v>
      </c>
      <c r="N85" s="68">
        <v>21.3</v>
      </c>
      <c r="O85" s="36">
        <v>42.3</v>
      </c>
      <c r="P85" s="68">
        <v>0</v>
      </c>
      <c r="Q85" s="36">
        <v>0</v>
      </c>
      <c r="R85" s="36">
        <v>0</v>
      </c>
      <c r="S85" s="36">
        <v>0</v>
      </c>
      <c r="T85" s="36">
        <v>21.3</v>
      </c>
      <c r="U85" s="68">
        <v>21</v>
      </c>
      <c r="V85" s="68">
        <v>21.3</v>
      </c>
      <c r="W85" s="68">
        <v>0</v>
      </c>
      <c r="X85" s="68">
        <v>21.3</v>
      </c>
      <c r="Y85" s="36">
        <v>0</v>
      </c>
      <c r="Z85" s="68">
        <v>0</v>
      </c>
      <c r="AA85" s="36">
        <v>0</v>
      </c>
      <c r="AB85" s="68">
        <v>0</v>
      </c>
      <c r="AC85" s="36">
        <v>0</v>
      </c>
      <c r="AD85" s="68">
        <v>0</v>
      </c>
      <c r="AE85" s="36">
        <v>0</v>
      </c>
      <c r="AF85" s="105"/>
    </row>
    <row r="86" spans="1:32" s="11" customFormat="1" ht="16.5" customHeight="1">
      <c r="A86" s="32" t="s">
        <v>24</v>
      </c>
      <c r="B86" s="36">
        <f>H86+J86+L86+N86+P86+R86+T86+V86+X86+Z86+AB86+AD86</f>
        <v>0</v>
      </c>
      <c r="C86" s="37">
        <f>H86+J86+L86+N86+P86+R86+T86+V86</f>
        <v>0</v>
      </c>
      <c r="D86" s="35"/>
      <c r="E86" s="37">
        <f>I86+K86+M86+O86+Q86+S86+U86+W86</f>
        <v>0</v>
      </c>
      <c r="F86" s="42"/>
      <c r="G86" s="37"/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68">
        <v>0</v>
      </c>
      <c r="O86" s="36">
        <v>0</v>
      </c>
      <c r="P86" s="68">
        <v>0</v>
      </c>
      <c r="Q86" s="36">
        <v>0</v>
      </c>
      <c r="R86" s="36">
        <v>0</v>
      </c>
      <c r="S86" s="36">
        <v>0</v>
      </c>
      <c r="T86" s="36">
        <v>0</v>
      </c>
      <c r="U86" s="68">
        <v>0</v>
      </c>
      <c r="V86" s="68">
        <v>0</v>
      </c>
      <c r="W86" s="68">
        <v>0</v>
      </c>
      <c r="X86" s="68">
        <v>0</v>
      </c>
      <c r="Y86" s="36">
        <v>0</v>
      </c>
      <c r="Z86" s="68">
        <v>0</v>
      </c>
      <c r="AA86" s="36">
        <v>0</v>
      </c>
      <c r="AB86" s="68">
        <v>0</v>
      </c>
      <c r="AC86" s="36">
        <v>0</v>
      </c>
      <c r="AD86" s="68">
        <v>0</v>
      </c>
      <c r="AE86" s="36">
        <v>0</v>
      </c>
      <c r="AF86" s="105"/>
    </row>
    <row r="87" spans="1:32" s="11" customFormat="1" ht="19.5" customHeight="1">
      <c r="A87" s="32" t="s">
        <v>25</v>
      </c>
      <c r="B87" s="36">
        <f>H87+J87+L87+N87+P87+R87+T87+V87+X87+Z87+AB87+AD87</f>
        <v>0</v>
      </c>
      <c r="C87" s="37">
        <f>H87+J87+L87+N87+P87+R87+T87+V87</f>
        <v>0</v>
      </c>
      <c r="D87" s="35"/>
      <c r="E87" s="37">
        <f>I87+K87+M87+O87+Q87+S87+U87+W87</f>
        <v>0</v>
      </c>
      <c r="F87" s="42"/>
      <c r="G87" s="37"/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68">
        <v>0</v>
      </c>
      <c r="O87" s="36">
        <v>0</v>
      </c>
      <c r="P87" s="68">
        <v>0</v>
      </c>
      <c r="Q87" s="36">
        <v>0</v>
      </c>
      <c r="R87" s="36">
        <v>0</v>
      </c>
      <c r="S87" s="36">
        <v>0</v>
      </c>
      <c r="T87" s="36">
        <v>0</v>
      </c>
      <c r="U87" s="68">
        <v>0</v>
      </c>
      <c r="V87" s="68">
        <v>0</v>
      </c>
      <c r="W87" s="68">
        <v>0</v>
      </c>
      <c r="X87" s="68">
        <v>0</v>
      </c>
      <c r="Y87" s="36">
        <v>0</v>
      </c>
      <c r="Z87" s="68">
        <v>0</v>
      </c>
      <c r="AA87" s="36">
        <v>0</v>
      </c>
      <c r="AB87" s="68">
        <v>0</v>
      </c>
      <c r="AC87" s="36">
        <v>0</v>
      </c>
      <c r="AD87" s="68">
        <v>0</v>
      </c>
      <c r="AE87" s="36">
        <v>0</v>
      </c>
      <c r="AF87" s="105"/>
    </row>
    <row r="88" spans="1:32" s="11" customFormat="1" ht="57.75" customHeight="1">
      <c r="A88" s="32" t="s">
        <v>47</v>
      </c>
      <c r="B88" s="36"/>
      <c r="C88" s="38"/>
      <c r="D88" s="38"/>
      <c r="E88" s="39"/>
      <c r="F88" s="42"/>
      <c r="G88" s="37"/>
      <c r="H88" s="36"/>
      <c r="I88" s="39"/>
      <c r="J88" s="37"/>
      <c r="K88" s="37"/>
      <c r="L88" s="36"/>
      <c r="M88" s="39"/>
      <c r="N88" s="68"/>
      <c r="O88" s="39"/>
      <c r="P88" s="68"/>
      <c r="Q88" s="39"/>
      <c r="R88" s="36"/>
      <c r="S88" s="39"/>
      <c r="T88" s="36"/>
      <c r="U88" s="67"/>
      <c r="V88" s="68"/>
      <c r="W88" s="67"/>
      <c r="X88" s="68"/>
      <c r="Y88" s="39"/>
      <c r="Z88" s="68"/>
      <c r="AA88" s="39"/>
      <c r="AB88" s="68"/>
      <c r="AC88" s="39"/>
      <c r="AD88" s="68"/>
      <c r="AE88" s="39"/>
      <c r="AF88" s="108" t="s">
        <v>82</v>
      </c>
    </row>
    <row r="89" spans="1:32" s="11" customFormat="1" ht="18.75">
      <c r="A89" s="28" t="s">
        <v>29</v>
      </c>
      <c r="B89" s="35">
        <f>B90+B91+B92+B93</f>
        <v>150</v>
      </c>
      <c r="C89" s="35">
        <f>C90+C91+C92+C93</f>
        <v>150</v>
      </c>
      <c r="D89" s="35">
        <v>150</v>
      </c>
      <c r="E89" s="35">
        <f>E90+E91+E92+E93</f>
        <v>118</v>
      </c>
      <c r="F89" s="37">
        <f>(E89/B89)*100</f>
        <v>78.66666666666666</v>
      </c>
      <c r="G89" s="37">
        <f>(E89/C89)*100</f>
        <v>78.66666666666666</v>
      </c>
      <c r="H89" s="35">
        <f aca="true" t="shared" si="16" ref="H89:AE89">H90+H91+H92+H93</f>
        <v>0</v>
      </c>
      <c r="I89" s="35">
        <f t="shared" si="16"/>
        <v>0</v>
      </c>
      <c r="J89" s="37">
        <f t="shared" si="16"/>
        <v>0</v>
      </c>
      <c r="K89" s="37">
        <f t="shared" si="16"/>
        <v>0</v>
      </c>
      <c r="L89" s="35">
        <f t="shared" si="16"/>
        <v>150</v>
      </c>
      <c r="M89" s="35">
        <f t="shared" si="16"/>
        <v>30</v>
      </c>
      <c r="N89" s="65">
        <f t="shared" si="16"/>
        <v>0</v>
      </c>
      <c r="O89" s="35">
        <f t="shared" si="16"/>
        <v>0</v>
      </c>
      <c r="P89" s="65">
        <f t="shared" si="16"/>
        <v>0</v>
      </c>
      <c r="Q89" s="35">
        <f t="shared" si="16"/>
        <v>88</v>
      </c>
      <c r="R89" s="35">
        <f t="shared" si="16"/>
        <v>0</v>
      </c>
      <c r="S89" s="35">
        <f t="shared" si="16"/>
        <v>0</v>
      </c>
      <c r="T89" s="35">
        <f t="shared" si="16"/>
        <v>0</v>
      </c>
      <c r="U89" s="65">
        <f t="shared" si="16"/>
        <v>0</v>
      </c>
      <c r="V89" s="65">
        <f t="shared" si="16"/>
        <v>0</v>
      </c>
      <c r="W89" s="65">
        <f t="shared" si="16"/>
        <v>0</v>
      </c>
      <c r="X89" s="65">
        <f t="shared" si="16"/>
        <v>0</v>
      </c>
      <c r="Y89" s="35">
        <f t="shared" si="16"/>
        <v>0</v>
      </c>
      <c r="Z89" s="65">
        <f t="shared" si="16"/>
        <v>0</v>
      </c>
      <c r="AA89" s="35">
        <f t="shared" si="16"/>
        <v>0</v>
      </c>
      <c r="AB89" s="65">
        <f t="shared" si="16"/>
        <v>0</v>
      </c>
      <c r="AC89" s="35">
        <f t="shared" si="16"/>
        <v>0</v>
      </c>
      <c r="AD89" s="65">
        <f t="shared" si="16"/>
        <v>0</v>
      </c>
      <c r="AE89" s="35">
        <f t="shared" si="16"/>
        <v>0</v>
      </c>
      <c r="AF89" s="124"/>
    </row>
    <row r="90" spans="1:32" s="11" customFormat="1" ht="18.75">
      <c r="A90" s="32" t="s">
        <v>22</v>
      </c>
      <c r="B90" s="36">
        <f>H90+J90+L90+N90+P90+R90+T90+V90+X90+Z90+AB90+AD90</f>
        <v>0</v>
      </c>
      <c r="C90" s="37">
        <f>H90+J90+L90+N90+P90+R90+T90+V90</f>
        <v>0</v>
      </c>
      <c r="D90" s="35"/>
      <c r="E90" s="37">
        <f>I90+K90+M90+O90+Q90+S90+U90+W90</f>
        <v>0</v>
      </c>
      <c r="F90" s="42"/>
      <c r="G90" s="37"/>
      <c r="H90" s="36">
        <v>0</v>
      </c>
      <c r="I90" s="36">
        <v>0</v>
      </c>
      <c r="J90" s="37">
        <v>0</v>
      </c>
      <c r="K90" s="37">
        <v>0</v>
      </c>
      <c r="L90" s="36">
        <v>0</v>
      </c>
      <c r="M90" s="36">
        <v>0</v>
      </c>
      <c r="N90" s="68">
        <v>0</v>
      </c>
      <c r="O90" s="36">
        <v>0</v>
      </c>
      <c r="P90" s="68">
        <v>0</v>
      </c>
      <c r="Q90" s="36">
        <v>0</v>
      </c>
      <c r="R90" s="36">
        <v>0</v>
      </c>
      <c r="S90" s="36">
        <v>0</v>
      </c>
      <c r="T90" s="36">
        <v>0</v>
      </c>
      <c r="U90" s="68">
        <v>0</v>
      </c>
      <c r="V90" s="68">
        <v>0</v>
      </c>
      <c r="W90" s="68">
        <v>0</v>
      </c>
      <c r="X90" s="68">
        <v>0</v>
      </c>
      <c r="Y90" s="36">
        <v>0</v>
      </c>
      <c r="Z90" s="68">
        <v>0</v>
      </c>
      <c r="AA90" s="36">
        <v>0</v>
      </c>
      <c r="AB90" s="68">
        <v>0</v>
      </c>
      <c r="AC90" s="36">
        <v>0</v>
      </c>
      <c r="AD90" s="68">
        <v>0</v>
      </c>
      <c r="AE90" s="36">
        <v>0</v>
      </c>
      <c r="AF90" s="124"/>
    </row>
    <row r="91" spans="1:32" s="11" customFormat="1" ht="18.75">
      <c r="A91" s="32" t="s">
        <v>23</v>
      </c>
      <c r="B91" s="36">
        <f>H91+J91+L91+N91+P91+R91+T91+V91+X91+Z91+AB91+AD91</f>
        <v>150</v>
      </c>
      <c r="C91" s="37">
        <f>H91+J91+L91+N91+P91+R91+T91+V91</f>
        <v>150</v>
      </c>
      <c r="D91" s="35">
        <v>150</v>
      </c>
      <c r="E91" s="37">
        <f>I91+K91+M91+O91+Q91+S91+U91+W91</f>
        <v>118</v>
      </c>
      <c r="F91" s="37">
        <f>(E91/B91)*100</f>
        <v>78.66666666666666</v>
      </c>
      <c r="G91" s="37">
        <f>(E91/C91)*100</f>
        <v>78.66666666666666</v>
      </c>
      <c r="H91" s="36">
        <v>0</v>
      </c>
      <c r="I91" s="36">
        <v>0</v>
      </c>
      <c r="J91" s="37">
        <v>0</v>
      </c>
      <c r="K91" s="37">
        <v>0</v>
      </c>
      <c r="L91" s="36">
        <v>150</v>
      </c>
      <c r="M91" s="36">
        <v>30</v>
      </c>
      <c r="N91" s="68">
        <v>0</v>
      </c>
      <c r="O91" s="36">
        <v>0</v>
      </c>
      <c r="P91" s="68">
        <v>0</v>
      </c>
      <c r="Q91" s="36">
        <v>88</v>
      </c>
      <c r="R91" s="36">
        <v>0</v>
      </c>
      <c r="S91" s="36">
        <v>0</v>
      </c>
      <c r="T91" s="36">
        <v>0</v>
      </c>
      <c r="U91" s="68">
        <v>0</v>
      </c>
      <c r="V91" s="68">
        <v>0</v>
      </c>
      <c r="W91" s="68">
        <v>0</v>
      </c>
      <c r="X91" s="68">
        <v>0</v>
      </c>
      <c r="Y91" s="36">
        <v>0</v>
      </c>
      <c r="Z91" s="68">
        <v>0</v>
      </c>
      <c r="AA91" s="36">
        <v>0</v>
      </c>
      <c r="AB91" s="68">
        <v>0</v>
      </c>
      <c r="AC91" s="36">
        <v>0</v>
      </c>
      <c r="AD91" s="68">
        <v>0</v>
      </c>
      <c r="AE91" s="36">
        <v>0</v>
      </c>
      <c r="AF91" s="124"/>
    </row>
    <row r="92" spans="1:32" s="11" customFormat="1" ht="18.75">
      <c r="A92" s="32" t="s">
        <v>24</v>
      </c>
      <c r="B92" s="36">
        <f>H92+J92+L92+N92+P92+R92+T92+V92+X92+Z92+AB92+AD92</f>
        <v>0</v>
      </c>
      <c r="C92" s="37">
        <f>H92+J92+L92+N92+P92+R92+T92+V92</f>
        <v>0</v>
      </c>
      <c r="D92" s="35"/>
      <c r="E92" s="37">
        <f>I92+K92+M92+O92+Q92+S92+U92+W92</f>
        <v>0</v>
      </c>
      <c r="F92" s="42"/>
      <c r="G92" s="37"/>
      <c r="H92" s="36">
        <v>0</v>
      </c>
      <c r="I92" s="36">
        <v>0</v>
      </c>
      <c r="J92" s="37">
        <v>0</v>
      </c>
      <c r="K92" s="37">
        <v>0</v>
      </c>
      <c r="L92" s="36">
        <v>0</v>
      </c>
      <c r="M92" s="36">
        <v>0</v>
      </c>
      <c r="N92" s="68">
        <v>0</v>
      </c>
      <c r="O92" s="36">
        <v>0</v>
      </c>
      <c r="P92" s="68">
        <v>0</v>
      </c>
      <c r="Q92" s="36">
        <v>0</v>
      </c>
      <c r="R92" s="36">
        <v>0</v>
      </c>
      <c r="S92" s="36">
        <v>0</v>
      </c>
      <c r="T92" s="36">
        <v>0</v>
      </c>
      <c r="U92" s="68">
        <v>0</v>
      </c>
      <c r="V92" s="68">
        <v>0</v>
      </c>
      <c r="W92" s="68">
        <v>0</v>
      </c>
      <c r="X92" s="68">
        <v>0</v>
      </c>
      <c r="Y92" s="36">
        <v>0</v>
      </c>
      <c r="Z92" s="68">
        <v>0</v>
      </c>
      <c r="AA92" s="36">
        <v>0</v>
      </c>
      <c r="AB92" s="68">
        <v>0</v>
      </c>
      <c r="AC92" s="36">
        <v>0</v>
      </c>
      <c r="AD92" s="68">
        <v>0</v>
      </c>
      <c r="AE92" s="36">
        <v>0</v>
      </c>
      <c r="AF92" s="124"/>
    </row>
    <row r="93" spans="1:32" s="11" customFormat="1" ht="18.75">
      <c r="A93" s="32" t="s">
        <v>25</v>
      </c>
      <c r="B93" s="36">
        <f>H93+J93+L93+N93+P93+R93+T93+V93+X93+Z93+AB93+AD93</f>
        <v>0</v>
      </c>
      <c r="C93" s="37">
        <f>H93+J93+L93+N93+P93+R93+T93+V93</f>
        <v>0</v>
      </c>
      <c r="D93" s="35"/>
      <c r="E93" s="37">
        <f>I93+K93+M93+O93+Q93+S93+U93+W93</f>
        <v>0</v>
      </c>
      <c r="F93" s="42"/>
      <c r="G93" s="37"/>
      <c r="H93" s="36">
        <v>0</v>
      </c>
      <c r="I93" s="36">
        <v>0</v>
      </c>
      <c r="J93" s="37">
        <v>0</v>
      </c>
      <c r="K93" s="37">
        <v>0</v>
      </c>
      <c r="L93" s="36">
        <v>0</v>
      </c>
      <c r="M93" s="36">
        <v>0</v>
      </c>
      <c r="N93" s="68">
        <v>0</v>
      </c>
      <c r="O93" s="36">
        <v>0</v>
      </c>
      <c r="P93" s="68">
        <v>0</v>
      </c>
      <c r="Q93" s="36">
        <v>0</v>
      </c>
      <c r="R93" s="36">
        <v>0</v>
      </c>
      <c r="S93" s="36">
        <v>0</v>
      </c>
      <c r="T93" s="36">
        <v>0</v>
      </c>
      <c r="U93" s="68">
        <v>0</v>
      </c>
      <c r="V93" s="68">
        <v>0</v>
      </c>
      <c r="W93" s="68">
        <v>0</v>
      </c>
      <c r="X93" s="68">
        <v>0</v>
      </c>
      <c r="Y93" s="36">
        <v>0</v>
      </c>
      <c r="Z93" s="68">
        <v>0</v>
      </c>
      <c r="AA93" s="36">
        <v>0</v>
      </c>
      <c r="AB93" s="68">
        <v>0</v>
      </c>
      <c r="AC93" s="36">
        <v>0</v>
      </c>
      <c r="AD93" s="68">
        <v>0</v>
      </c>
      <c r="AE93" s="36">
        <v>0</v>
      </c>
      <c r="AF93" s="125"/>
    </row>
    <row r="94" spans="1:32" s="11" customFormat="1" ht="36" customHeight="1">
      <c r="A94" s="32" t="s">
        <v>48</v>
      </c>
      <c r="B94" s="49"/>
      <c r="C94" s="38"/>
      <c r="D94" s="38"/>
      <c r="E94" s="39"/>
      <c r="F94" s="42"/>
      <c r="G94" s="37"/>
      <c r="H94" s="36"/>
      <c r="I94" s="39"/>
      <c r="J94" s="39"/>
      <c r="K94" s="39"/>
      <c r="L94" s="36"/>
      <c r="M94" s="39"/>
      <c r="N94" s="68"/>
      <c r="O94" s="39"/>
      <c r="P94" s="68"/>
      <c r="Q94" s="39"/>
      <c r="R94" s="36"/>
      <c r="S94" s="39"/>
      <c r="T94" s="36"/>
      <c r="U94" s="67"/>
      <c r="V94" s="68"/>
      <c r="W94" s="67"/>
      <c r="X94" s="68"/>
      <c r="Y94" s="39"/>
      <c r="Z94" s="68"/>
      <c r="AA94" s="39"/>
      <c r="AB94" s="68"/>
      <c r="AC94" s="39"/>
      <c r="AD94" s="68"/>
      <c r="AE94" s="39"/>
      <c r="AF94" s="108" t="s">
        <v>81</v>
      </c>
    </row>
    <row r="95" spans="1:32" s="11" customFormat="1" ht="18.75">
      <c r="A95" s="28" t="s">
        <v>29</v>
      </c>
      <c r="B95" s="35">
        <f>B96+B97+B98+B99</f>
        <v>21</v>
      </c>
      <c r="C95" s="35">
        <f>C96+C97+C98+C99</f>
        <v>21</v>
      </c>
      <c r="D95" s="35">
        <v>10.3</v>
      </c>
      <c r="E95" s="35">
        <v>10.3</v>
      </c>
      <c r="F95" s="37">
        <f>(E95/B95)*100</f>
        <v>49.04761904761905</v>
      </c>
      <c r="G95" s="37">
        <f>(E95/C95)*100</f>
        <v>49.04761904761905</v>
      </c>
      <c r="H95" s="35">
        <f aca="true" t="shared" si="17" ref="H95:AE95">H96+H97+H98+H99</f>
        <v>0</v>
      </c>
      <c r="I95" s="35">
        <f t="shared" si="17"/>
        <v>0</v>
      </c>
      <c r="J95" s="37">
        <f t="shared" si="17"/>
        <v>0</v>
      </c>
      <c r="K95" s="37">
        <f t="shared" si="17"/>
        <v>0</v>
      </c>
      <c r="L95" s="35">
        <f t="shared" si="17"/>
        <v>21</v>
      </c>
      <c r="M95" s="35">
        <f t="shared" si="17"/>
        <v>0</v>
      </c>
      <c r="N95" s="65">
        <f t="shared" si="17"/>
        <v>0</v>
      </c>
      <c r="O95" s="35">
        <f t="shared" si="17"/>
        <v>13.1</v>
      </c>
      <c r="P95" s="65">
        <f t="shared" si="17"/>
        <v>0</v>
      </c>
      <c r="Q95" s="35">
        <f t="shared" si="17"/>
        <v>0</v>
      </c>
      <c r="R95" s="35">
        <f t="shared" si="17"/>
        <v>0</v>
      </c>
      <c r="S95" s="35">
        <f t="shared" si="17"/>
        <v>-2.8</v>
      </c>
      <c r="T95" s="42">
        <f t="shared" si="17"/>
        <v>0</v>
      </c>
      <c r="U95" s="65">
        <f t="shared" si="17"/>
        <v>0</v>
      </c>
      <c r="V95" s="65">
        <f t="shared" si="17"/>
        <v>0</v>
      </c>
      <c r="W95" s="65">
        <f t="shared" si="17"/>
        <v>0</v>
      </c>
      <c r="X95" s="65">
        <f t="shared" si="17"/>
        <v>0</v>
      </c>
      <c r="Y95" s="35">
        <f t="shared" si="17"/>
        <v>0</v>
      </c>
      <c r="Z95" s="65">
        <f t="shared" si="17"/>
        <v>0</v>
      </c>
      <c r="AA95" s="35">
        <f t="shared" si="17"/>
        <v>0</v>
      </c>
      <c r="AB95" s="65">
        <f t="shared" si="17"/>
        <v>0</v>
      </c>
      <c r="AC95" s="35">
        <f t="shared" si="17"/>
        <v>0</v>
      </c>
      <c r="AD95" s="65">
        <f t="shared" si="17"/>
        <v>0</v>
      </c>
      <c r="AE95" s="35">
        <f t="shared" si="17"/>
        <v>0</v>
      </c>
      <c r="AF95" s="124"/>
    </row>
    <row r="96" spans="1:32" s="11" customFormat="1" ht="18.75">
      <c r="A96" s="32" t="s">
        <v>22</v>
      </c>
      <c r="B96" s="36">
        <f>H96+J96+L96+N96+P96+R96+T96+V96+X96+Z96+AB96+AD96</f>
        <v>0</v>
      </c>
      <c r="C96" s="37">
        <f>H96+J96+L96+N96+P96+R96+T96+V96</f>
        <v>0</v>
      </c>
      <c r="D96" s="35"/>
      <c r="E96" s="37">
        <f>I96+K96+M96+O96+Q96+S96+U96+W96</f>
        <v>0</v>
      </c>
      <c r="F96" s="42"/>
      <c r="G96" s="37"/>
      <c r="H96" s="36">
        <v>0</v>
      </c>
      <c r="I96" s="36">
        <v>0</v>
      </c>
      <c r="J96" s="37">
        <v>0</v>
      </c>
      <c r="K96" s="37">
        <v>0</v>
      </c>
      <c r="L96" s="36">
        <v>0</v>
      </c>
      <c r="M96" s="36">
        <v>0</v>
      </c>
      <c r="N96" s="68">
        <v>0</v>
      </c>
      <c r="O96" s="36">
        <v>0</v>
      </c>
      <c r="P96" s="68">
        <v>0</v>
      </c>
      <c r="Q96" s="36">
        <v>0</v>
      </c>
      <c r="R96" s="36">
        <v>0</v>
      </c>
      <c r="S96" s="36">
        <v>0</v>
      </c>
      <c r="T96" s="36">
        <v>0</v>
      </c>
      <c r="U96" s="68">
        <v>0</v>
      </c>
      <c r="V96" s="68">
        <v>0</v>
      </c>
      <c r="W96" s="68">
        <v>0</v>
      </c>
      <c r="X96" s="68">
        <v>0</v>
      </c>
      <c r="Y96" s="36">
        <v>0</v>
      </c>
      <c r="Z96" s="68">
        <v>0</v>
      </c>
      <c r="AA96" s="36">
        <v>0</v>
      </c>
      <c r="AB96" s="68">
        <v>0</v>
      </c>
      <c r="AC96" s="36">
        <v>0</v>
      </c>
      <c r="AD96" s="68">
        <v>0</v>
      </c>
      <c r="AE96" s="36">
        <v>0</v>
      </c>
      <c r="AF96" s="124"/>
    </row>
    <row r="97" spans="1:32" s="11" customFormat="1" ht="18.75">
      <c r="A97" s="32" t="s">
        <v>23</v>
      </c>
      <c r="B97" s="36">
        <f>H97+J97+L97+N97+P97+R97+T97+V97+X97+Z97+AB97+AD97</f>
        <v>21</v>
      </c>
      <c r="C97" s="37">
        <f>H97+J97+L97+N97+P97+R97+T97+V97</f>
        <v>21</v>
      </c>
      <c r="D97" s="35">
        <v>10.3</v>
      </c>
      <c r="E97" s="37">
        <f>I97+K97+M97+O97+Q97+S97+U97+W97</f>
        <v>10.3</v>
      </c>
      <c r="F97" s="37">
        <f>(E97/B97)*100</f>
        <v>49.04761904761905</v>
      </c>
      <c r="G97" s="37">
        <f>(E97/C97)*100</f>
        <v>49.04761904761905</v>
      </c>
      <c r="H97" s="36">
        <v>0</v>
      </c>
      <c r="I97" s="36">
        <v>0</v>
      </c>
      <c r="J97" s="37">
        <v>0</v>
      </c>
      <c r="K97" s="37">
        <v>0</v>
      </c>
      <c r="L97" s="36">
        <v>21</v>
      </c>
      <c r="M97" s="36">
        <v>0</v>
      </c>
      <c r="N97" s="68">
        <v>0</v>
      </c>
      <c r="O97" s="36">
        <v>13.1</v>
      </c>
      <c r="P97" s="68">
        <v>0</v>
      </c>
      <c r="Q97" s="36">
        <v>0</v>
      </c>
      <c r="R97" s="36">
        <v>0</v>
      </c>
      <c r="S97" s="36">
        <v>-2.8</v>
      </c>
      <c r="T97" s="36">
        <v>0</v>
      </c>
      <c r="U97" s="68">
        <v>0</v>
      </c>
      <c r="V97" s="68">
        <v>0</v>
      </c>
      <c r="W97" s="68">
        <v>0</v>
      </c>
      <c r="X97" s="68">
        <v>0</v>
      </c>
      <c r="Y97" s="36">
        <v>0</v>
      </c>
      <c r="Z97" s="68">
        <v>0</v>
      </c>
      <c r="AA97" s="36">
        <v>0</v>
      </c>
      <c r="AB97" s="68">
        <v>0</v>
      </c>
      <c r="AC97" s="36">
        <v>0</v>
      </c>
      <c r="AD97" s="68">
        <v>0</v>
      </c>
      <c r="AE97" s="36">
        <v>0</v>
      </c>
      <c r="AF97" s="124"/>
    </row>
    <row r="98" spans="1:32" s="11" customFormat="1" ht="18.75">
      <c r="A98" s="32" t="s">
        <v>24</v>
      </c>
      <c r="B98" s="36">
        <f>H98+J98+L98+N98+P98+R98+T98+V98+X98+Z98+AB98+AD98</f>
        <v>0</v>
      </c>
      <c r="C98" s="37">
        <f>H98+J98+L98+N98+P98+R98+T98+V98</f>
        <v>0</v>
      </c>
      <c r="D98" s="35"/>
      <c r="E98" s="37">
        <f>I98+K98+M98+O98+Q98+S98+U98+W98</f>
        <v>0</v>
      </c>
      <c r="F98" s="42"/>
      <c r="G98" s="42"/>
      <c r="H98" s="36">
        <v>0</v>
      </c>
      <c r="I98" s="36">
        <v>0</v>
      </c>
      <c r="J98" s="37">
        <v>0</v>
      </c>
      <c r="K98" s="37">
        <v>0</v>
      </c>
      <c r="L98" s="36">
        <v>0</v>
      </c>
      <c r="M98" s="36">
        <v>0</v>
      </c>
      <c r="N98" s="68">
        <v>0</v>
      </c>
      <c r="O98" s="36">
        <v>0</v>
      </c>
      <c r="P98" s="68">
        <v>0</v>
      </c>
      <c r="Q98" s="36">
        <v>0</v>
      </c>
      <c r="R98" s="36">
        <v>0</v>
      </c>
      <c r="S98" s="36">
        <v>0</v>
      </c>
      <c r="T98" s="36">
        <v>0</v>
      </c>
      <c r="U98" s="68">
        <v>0</v>
      </c>
      <c r="V98" s="68">
        <v>0</v>
      </c>
      <c r="W98" s="68">
        <v>0</v>
      </c>
      <c r="X98" s="68">
        <v>0</v>
      </c>
      <c r="Y98" s="36">
        <v>0</v>
      </c>
      <c r="Z98" s="68">
        <v>0</v>
      </c>
      <c r="AA98" s="36">
        <v>0</v>
      </c>
      <c r="AB98" s="68">
        <v>0</v>
      </c>
      <c r="AC98" s="36">
        <v>0</v>
      </c>
      <c r="AD98" s="68">
        <v>0</v>
      </c>
      <c r="AE98" s="36">
        <v>0</v>
      </c>
      <c r="AF98" s="124"/>
    </row>
    <row r="99" spans="1:32" s="11" customFormat="1" ht="18.75">
      <c r="A99" s="32" t="s">
        <v>25</v>
      </c>
      <c r="B99" s="36">
        <f>H99+J99+L99+N99+P99+R99+T99+V99+X99+Z99+AB99+AD99</f>
        <v>0</v>
      </c>
      <c r="C99" s="37">
        <f>H99+J99+L99+N99+P99+R99+T99+V99</f>
        <v>0</v>
      </c>
      <c r="D99" s="35"/>
      <c r="E99" s="37">
        <f>I99+K99+M99+O99+Q99+S99+U99+W99</f>
        <v>0</v>
      </c>
      <c r="F99" s="42"/>
      <c r="G99" s="37"/>
      <c r="H99" s="36">
        <v>0</v>
      </c>
      <c r="I99" s="36">
        <v>0</v>
      </c>
      <c r="J99" s="37">
        <v>0</v>
      </c>
      <c r="K99" s="37">
        <v>0</v>
      </c>
      <c r="L99" s="36">
        <v>0</v>
      </c>
      <c r="M99" s="36">
        <v>0</v>
      </c>
      <c r="N99" s="68">
        <v>0</v>
      </c>
      <c r="O99" s="36">
        <v>0</v>
      </c>
      <c r="P99" s="68">
        <v>0</v>
      </c>
      <c r="Q99" s="36">
        <v>0</v>
      </c>
      <c r="R99" s="36">
        <v>0</v>
      </c>
      <c r="S99" s="36">
        <v>0</v>
      </c>
      <c r="T99" s="36">
        <v>0</v>
      </c>
      <c r="U99" s="68">
        <v>0</v>
      </c>
      <c r="V99" s="68">
        <v>0</v>
      </c>
      <c r="W99" s="68">
        <v>0</v>
      </c>
      <c r="X99" s="68">
        <v>0</v>
      </c>
      <c r="Y99" s="36">
        <v>0</v>
      </c>
      <c r="Z99" s="68">
        <v>0</v>
      </c>
      <c r="AA99" s="36">
        <v>0</v>
      </c>
      <c r="AB99" s="68">
        <v>0</v>
      </c>
      <c r="AC99" s="36">
        <v>0</v>
      </c>
      <c r="AD99" s="68">
        <v>0</v>
      </c>
      <c r="AE99" s="36">
        <v>0</v>
      </c>
      <c r="AF99" s="125"/>
    </row>
    <row r="100" spans="1:32" s="58" customFormat="1" ht="13.5" customHeight="1">
      <c r="A100" s="52"/>
      <c r="B100" s="53">
        <f>B97+B91+B85+B79+B73+B67</f>
        <v>719.6</v>
      </c>
      <c r="C100" s="53">
        <f>C97+C91+C85+C79+C73+C67</f>
        <v>698.3</v>
      </c>
      <c r="D100" s="54"/>
      <c r="E100" s="53">
        <f>E97+E91+E85+E79+E73+E67</f>
        <v>397.057</v>
      </c>
      <c r="F100" s="55"/>
      <c r="G100" s="56"/>
      <c r="H100" s="53"/>
      <c r="I100" s="53"/>
      <c r="J100" s="56"/>
      <c r="K100" s="56"/>
      <c r="L100" s="53"/>
      <c r="M100" s="53"/>
      <c r="N100" s="69"/>
      <c r="O100" s="53"/>
      <c r="P100" s="69"/>
      <c r="Q100" s="53"/>
      <c r="R100" s="53"/>
      <c r="S100" s="53"/>
      <c r="T100" s="53"/>
      <c r="U100" s="69"/>
      <c r="V100" s="69"/>
      <c r="W100" s="69"/>
      <c r="X100" s="69"/>
      <c r="Y100" s="53"/>
      <c r="Z100" s="69"/>
      <c r="AA100" s="53"/>
      <c r="AB100" s="69"/>
      <c r="AC100" s="53"/>
      <c r="AD100" s="69"/>
      <c r="AE100" s="53"/>
      <c r="AF100" s="57"/>
    </row>
    <row r="101" spans="1:32" s="11" customFormat="1" ht="135" customHeight="1">
      <c r="A101" s="32" t="s">
        <v>49</v>
      </c>
      <c r="B101" s="36"/>
      <c r="C101" s="38"/>
      <c r="D101" s="38"/>
      <c r="E101" s="39"/>
      <c r="F101" s="42"/>
      <c r="G101" s="37"/>
      <c r="H101" s="36"/>
      <c r="I101" s="39"/>
      <c r="J101" s="39"/>
      <c r="K101" s="39"/>
      <c r="L101" s="36"/>
      <c r="M101" s="39"/>
      <c r="N101" s="68"/>
      <c r="O101" s="39"/>
      <c r="P101" s="68"/>
      <c r="Q101" s="39"/>
      <c r="R101" s="36"/>
      <c r="S101" s="39"/>
      <c r="T101" s="36"/>
      <c r="U101" s="67"/>
      <c r="V101" s="68"/>
      <c r="W101" s="67"/>
      <c r="X101" s="68"/>
      <c r="Y101" s="39"/>
      <c r="Z101" s="68"/>
      <c r="AA101" s="39"/>
      <c r="AB101" s="68"/>
      <c r="AC101" s="39"/>
      <c r="AD101" s="68"/>
      <c r="AE101" s="39"/>
      <c r="AF101" s="14"/>
    </row>
    <row r="102" spans="1:32" s="11" customFormat="1" ht="18.75">
      <c r="A102" s="28" t="s">
        <v>29</v>
      </c>
      <c r="B102" s="35">
        <f>B103+B104+B105+B106</f>
        <v>73.5</v>
      </c>
      <c r="C102" s="35">
        <f>C103+C104+C105+C106</f>
        <v>73.5</v>
      </c>
      <c r="D102" s="35">
        <v>73.5</v>
      </c>
      <c r="E102" s="35">
        <f>E103+E104+E105+E106</f>
        <v>73.5</v>
      </c>
      <c r="F102" s="35">
        <f>D102/B102*100</f>
        <v>100</v>
      </c>
      <c r="G102" s="37">
        <f>E102/C102*100</f>
        <v>100</v>
      </c>
      <c r="H102" s="35">
        <f aca="true" t="shared" si="18" ref="H102:AE102">H103+H104+H105+H106</f>
        <v>0</v>
      </c>
      <c r="I102" s="35">
        <f t="shared" si="18"/>
        <v>0</v>
      </c>
      <c r="J102" s="37">
        <f t="shared" si="18"/>
        <v>0</v>
      </c>
      <c r="K102" s="37">
        <f t="shared" si="18"/>
        <v>0</v>
      </c>
      <c r="L102" s="35">
        <f t="shared" si="18"/>
        <v>0</v>
      </c>
      <c r="M102" s="35">
        <f t="shared" si="18"/>
        <v>0</v>
      </c>
      <c r="N102" s="65">
        <f t="shared" si="18"/>
        <v>0</v>
      </c>
      <c r="O102" s="35">
        <f t="shared" si="18"/>
        <v>0</v>
      </c>
      <c r="P102" s="65">
        <f t="shared" si="18"/>
        <v>73.5</v>
      </c>
      <c r="Q102" s="35">
        <f t="shared" si="18"/>
        <v>73.5</v>
      </c>
      <c r="R102" s="35">
        <f t="shared" si="18"/>
        <v>0</v>
      </c>
      <c r="S102" s="35">
        <f t="shared" si="18"/>
        <v>0</v>
      </c>
      <c r="T102" s="35">
        <f t="shared" si="18"/>
        <v>0</v>
      </c>
      <c r="U102" s="65">
        <f t="shared" si="18"/>
        <v>0</v>
      </c>
      <c r="V102" s="65">
        <f t="shared" si="18"/>
        <v>0</v>
      </c>
      <c r="W102" s="65">
        <f t="shared" si="18"/>
        <v>0</v>
      </c>
      <c r="X102" s="65">
        <f t="shared" si="18"/>
        <v>0</v>
      </c>
      <c r="Y102" s="35">
        <f t="shared" si="18"/>
        <v>0</v>
      </c>
      <c r="Z102" s="65">
        <f t="shared" si="18"/>
        <v>0</v>
      </c>
      <c r="AA102" s="35">
        <f t="shared" si="18"/>
        <v>0</v>
      </c>
      <c r="AB102" s="65">
        <f t="shared" si="18"/>
        <v>0</v>
      </c>
      <c r="AC102" s="35">
        <f t="shared" si="18"/>
        <v>0</v>
      </c>
      <c r="AD102" s="65">
        <f t="shared" si="18"/>
        <v>0</v>
      </c>
      <c r="AE102" s="35">
        <f t="shared" si="18"/>
        <v>0</v>
      </c>
      <c r="AF102" s="23"/>
    </row>
    <row r="103" spans="1:32" s="11" customFormat="1" ht="18.75">
      <c r="A103" s="32" t="s">
        <v>22</v>
      </c>
      <c r="B103" s="36">
        <f>H103+J103+L103+N103+P103+R103+T103+V103+X103+Z103+AB103+AD103</f>
        <v>0</v>
      </c>
      <c r="C103" s="37">
        <f>H103+J103+L103+N103+P103+R103+T103+V103</f>
        <v>0</v>
      </c>
      <c r="D103" s="35"/>
      <c r="E103" s="37">
        <f>I103+K103+M103+O103+Q103+S103+U103+W103</f>
        <v>0</v>
      </c>
      <c r="F103" s="42"/>
      <c r="G103" s="37"/>
      <c r="H103" s="36">
        <v>0</v>
      </c>
      <c r="I103" s="36">
        <v>0</v>
      </c>
      <c r="J103" s="37">
        <v>0</v>
      </c>
      <c r="K103" s="37">
        <v>0</v>
      </c>
      <c r="L103" s="36">
        <v>0</v>
      </c>
      <c r="M103" s="36">
        <v>0</v>
      </c>
      <c r="N103" s="68">
        <v>0</v>
      </c>
      <c r="O103" s="36">
        <v>0</v>
      </c>
      <c r="P103" s="68">
        <v>0</v>
      </c>
      <c r="Q103" s="36">
        <v>0</v>
      </c>
      <c r="R103" s="36">
        <v>0</v>
      </c>
      <c r="S103" s="36">
        <v>0</v>
      </c>
      <c r="T103" s="36">
        <v>0</v>
      </c>
      <c r="U103" s="68">
        <v>0</v>
      </c>
      <c r="V103" s="68">
        <v>0</v>
      </c>
      <c r="W103" s="68">
        <v>0</v>
      </c>
      <c r="X103" s="68">
        <v>0</v>
      </c>
      <c r="Y103" s="36">
        <v>0</v>
      </c>
      <c r="Z103" s="68">
        <v>0</v>
      </c>
      <c r="AA103" s="36">
        <v>0</v>
      </c>
      <c r="AB103" s="68">
        <v>0</v>
      </c>
      <c r="AC103" s="36">
        <v>0</v>
      </c>
      <c r="AD103" s="68">
        <v>0</v>
      </c>
      <c r="AE103" s="36">
        <v>0</v>
      </c>
      <c r="AF103" s="17"/>
    </row>
    <row r="104" spans="1:32" s="11" customFormat="1" ht="18.75">
      <c r="A104" s="32" t="s">
        <v>23</v>
      </c>
      <c r="B104" s="36">
        <f>H104+J104+L104+N104+P104+R104+T104+V104+X104+Z104+AB104+AD104</f>
        <v>73.5</v>
      </c>
      <c r="C104" s="37">
        <f>H104+J104+L104+N104+P104+R104+T104+V104</f>
        <v>73.5</v>
      </c>
      <c r="D104" s="35">
        <v>73.5</v>
      </c>
      <c r="E104" s="37">
        <f>I104+K104+M104+O104+Q104+S104+U104+W104</f>
        <v>73.5</v>
      </c>
      <c r="F104" s="35">
        <f>E104/B104*100</f>
        <v>100</v>
      </c>
      <c r="G104" s="37">
        <f>E104/C104*100</f>
        <v>100</v>
      </c>
      <c r="H104" s="36">
        <v>0</v>
      </c>
      <c r="I104" s="36">
        <v>0</v>
      </c>
      <c r="J104" s="37">
        <v>0</v>
      </c>
      <c r="K104" s="37">
        <v>0</v>
      </c>
      <c r="L104" s="36">
        <v>0</v>
      </c>
      <c r="M104" s="36">
        <v>0</v>
      </c>
      <c r="N104" s="68">
        <v>0</v>
      </c>
      <c r="O104" s="36">
        <v>0</v>
      </c>
      <c r="P104" s="68">
        <v>73.5</v>
      </c>
      <c r="Q104" s="36">
        <v>73.5</v>
      </c>
      <c r="R104" s="36">
        <v>0</v>
      </c>
      <c r="S104" s="36">
        <v>0</v>
      </c>
      <c r="T104" s="36">
        <v>0</v>
      </c>
      <c r="U104" s="68">
        <v>0</v>
      </c>
      <c r="V104" s="68">
        <v>0</v>
      </c>
      <c r="W104" s="68">
        <v>0</v>
      </c>
      <c r="X104" s="68">
        <v>0</v>
      </c>
      <c r="Y104" s="36">
        <v>0</v>
      </c>
      <c r="Z104" s="68">
        <v>0</v>
      </c>
      <c r="AA104" s="36">
        <v>0</v>
      </c>
      <c r="AB104" s="68">
        <v>0</v>
      </c>
      <c r="AC104" s="36">
        <v>0</v>
      </c>
      <c r="AD104" s="68">
        <v>0</v>
      </c>
      <c r="AE104" s="36">
        <v>0</v>
      </c>
      <c r="AF104" s="17"/>
    </row>
    <row r="105" spans="1:32" s="11" customFormat="1" ht="18.75">
      <c r="A105" s="32" t="s">
        <v>24</v>
      </c>
      <c r="B105" s="36">
        <f>H105+J105+L105+N105+P105+R105+T105+V105+X105+Z105+AB105+AD105</f>
        <v>0</v>
      </c>
      <c r="C105" s="37">
        <f>H105+J105+L105+N105+P105+R105+T105+V105</f>
        <v>0</v>
      </c>
      <c r="D105" s="35"/>
      <c r="E105" s="37">
        <f>I105+K105+M105+O105+Q105+S105+U105+W105</f>
        <v>0</v>
      </c>
      <c r="F105" s="42"/>
      <c r="G105" s="37"/>
      <c r="H105" s="36">
        <v>0</v>
      </c>
      <c r="I105" s="36">
        <v>0</v>
      </c>
      <c r="J105" s="37">
        <v>0</v>
      </c>
      <c r="K105" s="37">
        <v>0</v>
      </c>
      <c r="L105" s="36">
        <v>0</v>
      </c>
      <c r="M105" s="36">
        <v>0</v>
      </c>
      <c r="N105" s="68">
        <v>0</v>
      </c>
      <c r="O105" s="36">
        <v>0</v>
      </c>
      <c r="P105" s="68">
        <v>0</v>
      </c>
      <c r="Q105" s="36">
        <v>0</v>
      </c>
      <c r="R105" s="36">
        <v>0</v>
      </c>
      <c r="S105" s="36">
        <v>0</v>
      </c>
      <c r="T105" s="36">
        <v>0</v>
      </c>
      <c r="U105" s="68">
        <v>0</v>
      </c>
      <c r="V105" s="68">
        <v>0</v>
      </c>
      <c r="W105" s="68">
        <v>0</v>
      </c>
      <c r="X105" s="68">
        <v>0</v>
      </c>
      <c r="Y105" s="36">
        <v>0</v>
      </c>
      <c r="Z105" s="68">
        <v>0</v>
      </c>
      <c r="AA105" s="36">
        <v>0</v>
      </c>
      <c r="AB105" s="68">
        <v>0</v>
      </c>
      <c r="AC105" s="36">
        <v>0</v>
      </c>
      <c r="AD105" s="68">
        <v>0</v>
      </c>
      <c r="AE105" s="36">
        <v>0</v>
      </c>
      <c r="AF105" s="17"/>
    </row>
    <row r="106" spans="1:32" s="11" customFormat="1" ht="18.75">
      <c r="A106" s="32" t="s">
        <v>25</v>
      </c>
      <c r="B106" s="36">
        <f>H106+J106+L106+N106+P106+R106+T106+V106+X106+Z106+AB106+AD106</f>
        <v>0</v>
      </c>
      <c r="C106" s="37">
        <f>H106+J106+L106+N106+P106+R106+T106+V106</f>
        <v>0</v>
      </c>
      <c r="D106" s="35"/>
      <c r="E106" s="37">
        <f>I106+K106+M106+O106+Q106+S106+U106+W106</f>
        <v>0</v>
      </c>
      <c r="F106" s="42"/>
      <c r="G106" s="37"/>
      <c r="H106" s="36">
        <v>0</v>
      </c>
      <c r="I106" s="36">
        <v>0</v>
      </c>
      <c r="J106" s="37">
        <v>0</v>
      </c>
      <c r="K106" s="37">
        <v>0</v>
      </c>
      <c r="L106" s="36">
        <v>0</v>
      </c>
      <c r="M106" s="36">
        <v>0</v>
      </c>
      <c r="N106" s="68">
        <v>0</v>
      </c>
      <c r="O106" s="36">
        <v>0</v>
      </c>
      <c r="P106" s="68">
        <v>0</v>
      </c>
      <c r="Q106" s="36">
        <v>0</v>
      </c>
      <c r="R106" s="36">
        <v>0</v>
      </c>
      <c r="S106" s="36">
        <v>0</v>
      </c>
      <c r="T106" s="36">
        <v>0</v>
      </c>
      <c r="U106" s="68">
        <v>0</v>
      </c>
      <c r="V106" s="68">
        <v>0</v>
      </c>
      <c r="W106" s="68">
        <v>0</v>
      </c>
      <c r="X106" s="68">
        <v>0</v>
      </c>
      <c r="Y106" s="36">
        <v>0</v>
      </c>
      <c r="Z106" s="68">
        <v>0</v>
      </c>
      <c r="AA106" s="36">
        <v>0</v>
      </c>
      <c r="AB106" s="68">
        <v>0</v>
      </c>
      <c r="AC106" s="36">
        <v>0</v>
      </c>
      <c r="AD106" s="68">
        <v>0</v>
      </c>
      <c r="AE106" s="36">
        <v>0</v>
      </c>
      <c r="AF106" s="17"/>
    </row>
    <row r="107" spans="1:32" s="11" customFormat="1" ht="79.5" customHeight="1">
      <c r="A107" s="33" t="s">
        <v>50</v>
      </c>
      <c r="B107" s="36"/>
      <c r="C107" s="38"/>
      <c r="D107" s="38"/>
      <c r="E107" s="39"/>
      <c r="F107" s="42"/>
      <c r="G107" s="37"/>
      <c r="H107" s="36"/>
      <c r="I107" s="39"/>
      <c r="J107" s="39"/>
      <c r="K107" s="39"/>
      <c r="L107" s="36"/>
      <c r="M107" s="39"/>
      <c r="N107" s="68"/>
      <c r="O107" s="39"/>
      <c r="P107" s="68"/>
      <c r="Q107" s="39"/>
      <c r="R107" s="36"/>
      <c r="S107" s="39"/>
      <c r="T107" s="36"/>
      <c r="U107" s="67"/>
      <c r="V107" s="68"/>
      <c r="W107" s="67"/>
      <c r="X107" s="68"/>
      <c r="Y107" s="39"/>
      <c r="Z107" s="68"/>
      <c r="AA107" s="39"/>
      <c r="AB107" s="68"/>
      <c r="AC107" s="39"/>
      <c r="AD107" s="68"/>
      <c r="AE107" s="39"/>
      <c r="AF107" s="14"/>
    </row>
    <row r="108" spans="1:32" s="11" customFormat="1" ht="18.75">
      <c r="A108" s="28" t="s">
        <v>29</v>
      </c>
      <c r="B108" s="35">
        <f>B109+B110+B111+B112</f>
        <v>211.7</v>
      </c>
      <c r="C108" s="35">
        <f>C109+C110+C111+C112</f>
        <v>211.7</v>
      </c>
      <c r="D108" s="35">
        <f>D109+D110+D111+D112</f>
        <v>211.7</v>
      </c>
      <c r="E108" s="35">
        <f>E109+E110+E111+E112</f>
        <v>211.7</v>
      </c>
      <c r="F108" s="37">
        <f>D108/C108*100</f>
        <v>100</v>
      </c>
      <c r="G108" s="37">
        <f>(E108/C108)*100</f>
        <v>100</v>
      </c>
      <c r="H108" s="35">
        <f aca="true" t="shared" si="19" ref="H108:AE108">H109+H110+H111+H112</f>
        <v>0</v>
      </c>
      <c r="I108" s="35">
        <f t="shared" si="19"/>
        <v>0</v>
      </c>
      <c r="J108" s="36">
        <f t="shared" si="19"/>
        <v>0</v>
      </c>
      <c r="K108" s="36">
        <f t="shared" si="19"/>
        <v>0</v>
      </c>
      <c r="L108" s="35">
        <f t="shared" si="19"/>
        <v>0</v>
      </c>
      <c r="M108" s="35">
        <f t="shared" si="19"/>
        <v>0</v>
      </c>
      <c r="N108" s="65">
        <f t="shared" si="19"/>
        <v>57.1</v>
      </c>
      <c r="O108" s="35">
        <f t="shared" si="19"/>
        <v>57.1</v>
      </c>
      <c r="P108" s="65">
        <f t="shared" si="19"/>
        <v>0</v>
      </c>
      <c r="Q108" s="35">
        <f t="shared" si="19"/>
        <v>0</v>
      </c>
      <c r="R108" s="35">
        <f t="shared" si="19"/>
        <v>0</v>
      </c>
      <c r="S108" s="35">
        <f t="shared" si="19"/>
        <v>0</v>
      </c>
      <c r="T108" s="35">
        <f t="shared" si="19"/>
        <v>154.6</v>
      </c>
      <c r="U108" s="65">
        <f t="shared" si="19"/>
        <v>154.6</v>
      </c>
      <c r="V108" s="65">
        <f t="shared" si="19"/>
        <v>0</v>
      </c>
      <c r="W108" s="65">
        <f t="shared" si="19"/>
        <v>0</v>
      </c>
      <c r="X108" s="65">
        <f t="shared" si="19"/>
        <v>0</v>
      </c>
      <c r="Y108" s="35">
        <f t="shared" si="19"/>
        <v>0</v>
      </c>
      <c r="Z108" s="65">
        <f t="shared" si="19"/>
        <v>0</v>
      </c>
      <c r="AA108" s="35">
        <f t="shared" si="19"/>
        <v>0</v>
      </c>
      <c r="AB108" s="65">
        <f t="shared" si="19"/>
        <v>0</v>
      </c>
      <c r="AC108" s="35">
        <f t="shared" si="19"/>
        <v>0</v>
      </c>
      <c r="AD108" s="65">
        <f t="shared" si="19"/>
        <v>0</v>
      </c>
      <c r="AE108" s="35">
        <f t="shared" si="19"/>
        <v>0</v>
      </c>
      <c r="AF108" s="14"/>
    </row>
    <row r="109" spans="1:32" s="11" customFormat="1" ht="18.75">
      <c r="A109" s="32" t="s">
        <v>22</v>
      </c>
      <c r="B109" s="36">
        <f>H109+J109+L109+N109+P109+R109+T109+V109+X109+Z109+AB109+AD109</f>
        <v>0</v>
      </c>
      <c r="C109" s="37">
        <f>H109+J109+L109+N109+P109+R109+T109+V109</f>
        <v>0</v>
      </c>
      <c r="D109" s="35"/>
      <c r="E109" s="37">
        <f>I109+K109+M109+O109+Q109+S109+U109+W109</f>
        <v>0</v>
      </c>
      <c r="F109" s="42"/>
      <c r="G109" s="37"/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68">
        <v>0</v>
      </c>
      <c r="O109" s="36">
        <v>0</v>
      </c>
      <c r="P109" s="68">
        <v>0</v>
      </c>
      <c r="Q109" s="36">
        <v>0</v>
      </c>
      <c r="R109" s="36">
        <v>0</v>
      </c>
      <c r="S109" s="36">
        <v>0</v>
      </c>
      <c r="T109" s="36">
        <v>0</v>
      </c>
      <c r="U109" s="68">
        <v>0</v>
      </c>
      <c r="V109" s="68">
        <v>0</v>
      </c>
      <c r="W109" s="68">
        <v>0</v>
      </c>
      <c r="X109" s="68">
        <v>0</v>
      </c>
      <c r="Y109" s="36">
        <v>0</v>
      </c>
      <c r="Z109" s="68">
        <v>0</v>
      </c>
      <c r="AA109" s="36">
        <v>0</v>
      </c>
      <c r="AB109" s="68">
        <v>0</v>
      </c>
      <c r="AC109" s="36">
        <v>0</v>
      </c>
      <c r="AD109" s="68">
        <v>0</v>
      </c>
      <c r="AE109" s="36">
        <v>0</v>
      </c>
      <c r="AF109" s="14"/>
    </row>
    <row r="110" spans="1:32" s="11" customFormat="1" ht="18.75">
      <c r="A110" s="32" t="s">
        <v>23</v>
      </c>
      <c r="B110" s="36">
        <f>H110+J110+L110+N110+P110+R110+T110+V110+X110+Z110+AB110+AD110</f>
        <v>211.7</v>
      </c>
      <c r="C110" s="37">
        <f>H110+J110+L110+N110+P110+R110+T110+V110</f>
        <v>211.7</v>
      </c>
      <c r="D110" s="35">
        <f>E110</f>
        <v>211.7</v>
      </c>
      <c r="E110" s="37">
        <f>I110+K110+M110+O110+Q110+S110+U110+W110</f>
        <v>211.7</v>
      </c>
      <c r="F110" s="37">
        <f>D110/C110*100</f>
        <v>100</v>
      </c>
      <c r="G110" s="37">
        <f>(E110/C110)*100</f>
        <v>100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68">
        <v>57.1</v>
      </c>
      <c r="O110" s="36">
        <v>57.1</v>
      </c>
      <c r="P110" s="68">
        <v>0</v>
      </c>
      <c r="Q110" s="36">
        <v>0</v>
      </c>
      <c r="R110" s="36">
        <v>0</v>
      </c>
      <c r="S110" s="36">
        <v>0</v>
      </c>
      <c r="T110" s="36">
        <v>154.6</v>
      </c>
      <c r="U110" s="68">
        <v>154.6</v>
      </c>
      <c r="V110" s="68">
        <v>0</v>
      </c>
      <c r="W110" s="68">
        <v>0</v>
      </c>
      <c r="X110" s="68">
        <v>0</v>
      </c>
      <c r="Y110" s="36">
        <v>0</v>
      </c>
      <c r="Z110" s="68">
        <v>0</v>
      </c>
      <c r="AA110" s="36">
        <v>0</v>
      </c>
      <c r="AB110" s="68">
        <v>0</v>
      </c>
      <c r="AC110" s="36">
        <v>0</v>
      </c>
      <c r="AD110" s="68">
        <v>0</v>
      </c>
      <c r="AE110" s="36">
        <v>0</v>
      </c>
      <c r="AF110" s="14"/>
    </row>
    <row r="111" spans="1:32" s="11" customFormat="1" ht="18.75">
      <c r="A111" s="32" t="s">
        <v>24</v>
      </c>
      <c r="B111" s="36">
        <f>H111+J111+L111+N111+P111+R111+T111+V111+X111+Z111+AB111+AD111</f>
        <v>0</v>
      </c>
      <c r="C111" s="37">
        <f>H111+J111+L111+N111+P111+R111+T111+V111</f>
        <v>0</v>
      </c>
      <c r="D111" s="35"/>
      <c r="E111" s="37">
        <f>I111+K111+M111+O111+Q111+S111+U111+W111</f>
        <v>0</v>
      </c>
      <c r="F111" s="42"/>
      <c r="G111" s="37"/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68">
        <v>0</v>
      </c>
      <c r="O111" s="36">
        <v>0</v>
      </c>
      <c r="P111" s="68">
        <v>0</v>
      </c>
      <c r="Q111" s="36">
        <v>0</v>
      </c>
      <c r="R111" s="36">
        <v>0</v>
      </c>
      <c r="S111" s="36">
        <v>0</v>
      </c>
      <c r="T111" s="36">
        <v>0</v>
      </c>
      <c r="U111" s="68">
        <v>0</v>
      </c>
      <c r="V111" s="68">
        <v>0</v>
      </c>
      <c r="W111" s="68">
        <v>0</v>
      </c>
      <c r="X111" s="68">
        <v>0</v>
      </c>
      <c r="Y111" s="36">
        <v>0</v>
      </c>
      <c r="Z111" s="68">
        <v>0</v>
      </c>
      <c r="AA111" s="36">
        <v>0</v>
      </c>
      <c r="AB111" s="68">
        <v>0</v>
      </c>
      <c r="AC111" s="36">
        <v>0</v>
      </c>
      <c r="AD111" s="68">
        <v>0</v>
      </c>
      <c r="AE111" s="36">
        <v>0</v>
      </c>
      <c r="AF111" s="14"/>
    </row>
    <row r="112" spans="1:32" s="11" customFormat="1" ht="18.75">
      <c r="A112" s="32" t="s">
        <v>25</v>
      </c>
      <c r="B112" s="36">
        <f>H112+J112+L112+N112+P112+R112+T112+V112+X112+Z112+AB112+AD112</f>
        <v>0</v>
      </c>
      <c r="C112" s="37">
        <f>H112+J112+L112+N112+P112+R112+T112+V112</f>
        <v>0</v>
      </c>
      <c r="D112" s="35"/>
      <c r="E112" s="37">
        <f>I112+K112+M112+O112+Q112+S112+U112+W112</f>
        <v>0</v>
      </c>
      <c r="F112" s="42"/>
      <c r="G112" s="37"/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68">
        <v>0</v>
      </c>
      <c r="O112" s="36">
        <v>0</v>
      </c>
      <c r="P112" s="68">
        <v>0</v>
      </c>
      <c r="Q112" s="36">
        <v>0</v>
      </c>
      <c r="R112" s="36">
        <v>0</v>
      </c>
      <c r="S112" s="36">
        <v>0</v>
      </c>
      <c r="T112" s="36">
        <v>0</v>
      </c>
      <c r="U112" s="68">
        <v>0</v>
      </c>
      <c r="V112" s="68">
        <v>0</v>
      </c>
      <c r="W112" s="68">
        <v>0</v>
      </c>
      <c r="X112" s="68">
        <v>0</v>
      </c>
      <c r="Y112" s="36">
        <v>0</v>
      </c>
      <c r="Z112" s="68">
        <v>0</v>
      </c>
      <c r="AA112" s="36">
        <v>0</v>
      </c>
      <c r="AB112" s="68">
        <v>0</v>
      </c>
      <c r="AC112" s="36">
        <v>0</v>
      </c>
      <c r="AD112" s="68">
        <v>0</v>
      </c>
      <c r="AE112" s="36">
        <v>0</v>
      </c>
      <c r="AF112" s="14"/>
    </row>
    <row r="113" spans="1:32" s="11" customFormat="1" ht="55.5" customHeight="1">
      <c r="A113" s="28" t="s">
        <v>53</v>
      </c>
      <c r="B113" s="36"/>
      <c r="C113" s="38"/>
      <c r="D113" s="38"/>
      <c r="E113" s="39"/>
      <c r="F113" s="42"/>
      <c r="G113" s="37"/>
      <c r="H113" s="36"/>
      <c r="I113" s="39"/>
      <c r="J113" s="36"/>
      <c r="K113" s="36"/>
      <c r="L113" s="36"/>
      <c r="M113" s="39"/>
      <c r="N113" s="68"/>
      <c r="O113" s="39"/>
      <c r="P113" s="68"/>
      <c r="Q113" s="39"/>
      <c r="R113" s="36"/>
      <c r="S113" s="39"/>
      <c r="T113" s="36"/>
      <c r="U113" s="67"/>
      <c r="V113" s="68"/>
      <c r="W113" s="67"/>
      <c r="X113" s="68"/>
      <c r="Y113" s="39"/>
      <c r="Z113" s="68"/>
      <c r="AA113" s="39"/>
      <c r="AB113" s="68"/>
      <c r="AC113" s="39"/>
      <c r="AD113" s="68"/>
      <c r="AE113" s="39"/>
      <c r="AF113" s="14"/>
    </row>
    <row r="114" spans="1:32" s="11" customFormat="1" ht="39" customHeight="1">
      <c r="A114" s="28" t="s">
        <v>54</v>
      </c>
      <c r="B114" s="36"/>
      <c r="C114" s="38"/>
      <c r="D114" s="38"/>
      <c r="E114" s="39"/>
      <c r="F114" s="42"/>
      <c r="G114" s="37"/>
      <c r="H114" s="36"/>
      <c r="I114" s="39"/>
      <c r="J114" s="36"/>
      <c r="K114" s="36"/>
      <c r="L114" s="36"/>
      <c r="M114" s="39"/>
      <c r="N114" s="68"/>
      <c r="O114" s="39"/>
      <c r="P114" s="68"/>
      <c r="Q114" s="39"/>
      <c r="R114" s="36"/>
      <c r="S114" s="39"/>
      <c r="T114" s="36"/>
      <c r="U114" s="67"/>
      <c r="V114" s="68"/>
      <c r="W114" s="67"/>
      <c r="X114" s="68"/>
      <c r="Y114" s="39"/>
      <c r="Z114" s="68"/>
      <c r="AA114" s="39"/>
      <c r="AB114" s="68"/>
      <c r="AC114" s="39"/>
      <c r="AD114" s="68"/>
      <c r="AE114" s="39"/>
      <c r="AF114" s="14"/>
    </row>
    <row r="115" spans="1:32" s="11" customFormat="1" ht="74.25" customHeight="1">
      <c r="A115" s="32" t="s">
        <v>62</v>
      </c>
      <c r="B115" s="36"/>
      <c r="C115" s="38"/>
      <c r="D115" s="38"/>
      <c r="E115" s="39"/>
      <c r="F115" s="42"/>
      <c r="G115" s="37"/>
      <c r="H115" s="36"/>
      <c r="I115" s="39"/>
      <c r="J115" s="39"/>
      <c r="K115" s="39"/>
      <c r="L115" s="39"/>
      <c r="M115" s="39"/>
      <c r="N115" s="68"/>
      <c r="O115" s="39"/>
      <c r="P115" s="68"/>
      <c r="Q115" s="39"/>
      <c r="R115" s="36"/>
      <c r="S115" s="39"/>
      <c r="T115" s="36"/>
      <c r="U115" s="67"/>
      <c r="V115" s="68"/>
      <c r="W115" s="67"/>
      <c r="X115" s="68"/>
      <c r="Y115" s="39"/>
      <c r="Z115" s="68"/>
      <c r="AA115" s="39"/>
      <c r="AB115" s="68"/>
      <c r="AC115" s="39"/>
      <c r="AD115" s="68"/>
      <c r="AE115" s="39"/>
      <c r="AF115" s="14"/>
    </row>
    <row r="116" spans="1:32" s="11" customFormat="1" ht="18.75">
      <c r="A116" s="28" t="s">
        <v>29</v>
      </c>
      <c r="B116" s="35">
        <f>B117+B118+B119+B120</f>
        <v>2427.596</v>
      </c>
      <c r="C116" s="35">
        <f>C117+C118+C119+C120</f>
        <v>2180.7760000000003</v>
      </c>
      <c r="D116" s="35">
        <f>D117+D118+D119+D120</f>
        <v>2175.92225</v>
      </c>
      <c r="E116" s="35">
        <f>E117+E118+E119+E120</f>
        <v>2175.92225</v>
      </c>
      <c r="F116" s="37">
        <f>(E116/B116)*100</f>
        <v>89.63279927961655</v>
      </c>
      <c r="G116" s="37">
        <f>(E116/C116)*100</f>
        <v>99.77743014413217</v>
      </c>
      <c r="H116" s="35">
        <f aca="true" t="shared" si="20" ref="H116:AE116">H117+H118+H119+H120</f>
        <v>486.452</v>
      </c>
      <c r="I116" s="35">
        <f t="shared" si="20"/>
        <v>435.748</v>
      </c>
      <c r="J116" s="35">
        <f>J117+J118+J119+J120</f>
        <v>196.938</v>
      </c>
      <c r="K116" s="35">
        <f t="shared" si="20"/>
        <v>216.659</v>
      </c>
      <c r="L116" s="35">
        <f t="shared" si="20"/>
        <v>320.889</v>
      </c>
      <c r="M116" s="35">
        <f t="shared" si="20"/>
        <v>323.965</v>
      </c>
      <c r="N116" s="65">
        <f t="shared" si="20"/>
        <v>333.929</v>
      </c>
      <c r="O116" s="35">
        <f t="shared" si="20"/>
        <v>301.66125</v>
      </c>
      <c r="P116" s="65">
        <f t="shared" si="20"/>
        <v>71.219</v>
      </c>
      <c r="Q116" s="35">
        <f t="shared" si="20"/>
        <v>79.226</v>
      </c>
      <c r="R116" s="35">
        <f t="shared" si="20"/>
        <v>204.195</v>
      </c>
      <c r="S116" s="35">
        <f t="shared" si="20"/>
        <v>195.503</v>
      </c>
      <c r="T116" s="35">
        <f t="shared" si="20"/>
        <v>490.43</v>
      </c>
      <c r="U116" s="65">
        <f t="shared" si="20"/>
        <v>550.57</v>
      </c>
      <c r="V116" s="65">
        <f t="shared" si="20"/>
        <v>51.284</v>
      </c>
      <c r="W116" s="65">
        <f t="shared" si="20"/>
        <v>44.09</v>
      </c>
      <c r="X116" s="65">
        <f t="shared" si="20"/>
        <v>25.44</v>
      </c>
      <c r="Y116" s="35">
        <f t="shared" si="20"/>
        <v>28.5</v>
      </c>
      <c r="Z116" s="65">
        <f t="shared" si="20"/>
        <v>159.21</v>
      </c>
      <c r="AA116" s="35">
        <f t="shared" si="20"/>
        <v>0</v>
      </c>
      <c r="AB116" s="65">
        <f t="shared" si="20"/>
        <v>75.72</v>
      </c>
      <c r="AC116" s="35">
        <f t="shared" si="20"/>
        <v>0</v>
      </c>
      <c r="AD116" s="65">
        <f t="shared" si="20"/>
        <v>11.89</v>
      </c>
      <c r="AE116" s="35">
        <f t="shared" si="20"/>
        <v>0</v>
      </c>
      <c r="AF116" s="121"/>
    </row>
    <row r="117" spans="1:32" s="11" customFormat="1" ht="18.75">
      <c r="A117" s="32" t="s">
        <v>22</v>
      </c>
      <c r="B117" s="36">
        <f>H117+J117+L117+N117+P117+R117+T117+V117+X117+Z117+AB117+AD117</f>
        <v>0</v>
      </c>
      <c r="C117" s="37">
        <f>H117+J117+L117+N117+P117+R117+T117+V117</f>
        <v>0</v>
      </c>
      <c r="D117" s="35"/>
      <c r="E117" s="37">
        <f>I117+K117+M117+O117+Q117+S117+U117+W117</f>
        <v>0</v>
      </c>
      <c r="F117" s="35"/>
      <c r="G117" s="35"/>
      <c r="H117" s="36">
        <v>0</v>
      </c>
      <c r="I117" s="36">
        <v>0</v>
      </c>
      <c r="J117" s="35">
        <v>0</v>
      </c>
      <c r="K117" s="35">
        <v>0</v>
      </c>
      <c r="L117" s="36">
        <v>0</v>
      </c>
      <c r="M117" s="36">
        <v>0</v>
      </c>
      <c r="N117" s="68">
        <v>0</v>
      </c>
      <c r="O117" s="36">
        <v>0</v>
      </c>
      <c r="P117" s="68">
        <v>0</v>
      </c>
      <c r="Q117" s="36">
        <v>0</v>
      </c>
      <c r="R117" s="36">
        <v>0</v>
      </c>
      <c r="S117" s="36">
        <v>0</v>
      </c>
      <c r="T117" s="36">
        <v>0</v>
      </c>
      <c r="U117" s="68">
        <v>0</v>
      </c>
      <c r="V117" s="68">
        <v>0</v>
      </c>
      <c r="W117" s="68">
        <v>0</v>
      </c>
      <c r="X117" s="68">
        <v>0</v>
      </c>
      <c r="Y117" s="36">
        <v>0</v>
      </c>
      <c r="Z117" s="68">
        <v>0</v>
      </c>
      <c r="AA117" s="36">
        <v>0</v>
      </c>
      <c r="AB117" s="68">
        <v>0</v>
      </c>
      <c r="AC117" s="36">
        <v>0</v>
      </c>
      <c r="AD117" s="68">
        <v>0</v>
      </c>
      <c r="AE117" s="36">
        <v>0</v>
      </c>
      <c r="AF117" s="122"/>
    </row>
    <row r="118" spans="1:32" s="11" customFormat="1" ht="18.75">
      <c r="A118" s="32" t="s">
        <v>23</v>
      </c>
      <c r="B118" s="36">
        <f>H118+J118+L118+N118+P118+R118+T118+V118+X118+Z118+AB118+AD118</f>
        <v>2427.596</v>
      </c>
      <c r="C118" s="37">
        <f>H118+J118+L118+N118+P118+R118+T118+V118+X118</f>
        <v>2180.7760000000003</v>
      </c>
      <c r="D118" s="37">
        <f>E118</f>
        <v>2175.92225</v>
      </c>
      <c r="E118" s="37">
        <f>I118+K118+M118+O118+Q118+S118+U118+W118+Y118</f>
        <v>2175.92225</v>
      </c>
      <c r="F118" s="37">
        <f>(E118/B118)*100</f>
        <v>89.63279927961655</v>
      </c>
      <c r="G118" s="37">
        <f>(E118/C118)*100</f>
        <v>99.77743014413217</v>
      </c>
      <c r="H118" s="36">
        <v>486.452</v>
      </c>
      <c r="I118" s="36">
        <v>435.748</v>
      </c>
      <c r="J118" s="35">
        <v>196.938</v>
      </c>
      <c r="K118" s="35">
        <v>216.659</v>
      </c>
      <c r="L118" s="36">
        <v>320.889</v>
      </c>
      <c r="M118" s="36">
        <v>323.965</v>
      </c>
      <c r="N118" s="68">
        <v>333.929</v>
      </c>
      <c r="O118" s="36">
        <v>301.66125</v>
      </c>
      <c r="P118" s="68">
        <v>71.219</v>
      </c>
      <c r="Q118" s="36">
        <v>79.226</v>
      </c>
      <c r="R118" s="36">
        <v>204.195</v>
      </c>
      <c r="S118" s="36">
        <v>195.503</v>
      </c>
      <c r="T118" s="36">
        <v>490.43</v>
      </c>
      <c r="U118" s="68">
        <v>550.57</v>
      </c>
      <c r="V118" s="68">
        <v>51.284</v>
      </c>
      <c r="W118" s="68">
        <v>44.09</v>
      </c>
      <c r="X118" s="68">
        <v>25.44</v>
      </c>
      <c r="Y118" s="36">
        <v>28.5</v>
      </c>
      <c r="Z118" s="68">
        <v>159.21</v>
      </c>
      <c r="AA118" s="36">
        <v>0</v>
      </c>
      <c r="AB118" s="68">
        <v>75.72</v>
      </c>
      <c r="AC118" s="36">
        <v>0</v>
      </c>
      <c r="AD118" s="68">
        <v>11.89</v>
      </c>
      <c r="AE118" s="36">
        <v>0</v>
      </c>
      <c r="AF118" s="122"/>
    </row>
    <row r="119" spans="1:32" s="11" customFormat="1" ht="18.75">
      <c r="A119" s="32" t="s">
        <v>24</v>
      </c>
      <c r="B119" s="36">
        <f>H119+J119+L119+N119+P119+R119+T119+V119+X119+Z119+AB119+AD119</f>
        <v>0</v>
      </c>
      <c r="C119" s="37">
        <f>H119+J119+L119+N119+P119+R119+T119+V119</f>
        <v>0</v>
      </c>
      <c r="D119" s="35"/>
      <c r="E119" s="37">
        <f>I119+K119+M119+O119+Q119+S119+U119+W119</f>
        <v>0</v>
      </c>
      <c r="F119" s="35"/>
      <c r="G119" s="37"/>
      <c r="H119" s="36">
        <v>0</v>
      </c>
      <c r="I119" s="36">
        <v>0</v>
      </c>
      <c r="J119" s="35">
        <v>0</v>
      </c>
      <c r="K119" s="35">
        <v>0</v>
      </c>
      <c r="L119" s="36">
        <v>0</v>
      </c>
      <c r="M119" s="36">
        <v>0</v>
      </c>
      <c r="N119" s="68">
        <v>0</v>
      </c>
      <c r="O119" s="36">
        <v>0</v>
      </c>
      <c r="P119" s="68">
        <v>0</v>
      </c>
      <c r="Q119" s="36">
        <v>0</v>
      </c>
      <c r="R119" s="36">
        <v>0</v>
      </c>
      <c r="S119" s="36">
        <v>0</v>
      </c>
      <c r="T119" s="36">
        <v>0</v>
      </c>
      <c r="U119" s="68">
        <v>0</v>
      </c>
      <c r="V119" s="68">
        <v>0</v>
      </c>
      <c r="W119" s="68">
        <v>0</v>
      </c>
      <c r="X119" s="68">
        <v>0</v>
      </c>
      <c r="Y119" s="36">
        <v>0</v>
      </c>
      <c r="Z119" s="68">
        <v>0</v>
      </c>
      <c r="AA119" s="36">
        <v>0</v>
      </c>
      <c r="AB119" s="68">
        <v>0</v>
      </c>
      <c r="AC119" s="36">
        <v>0</v>
      </c>
      <c r="AD119" s="68">
        <v>0</v>
      </c>
      <c r="AE119" s="36">
        <v>0</v>
      </c>
      <c r="AF119" s="122"/>
    </row>
    <row r="120" spans="1:32" s="11" customFormat="1" ht="18.75">
      <c r="A120" s="32" t="s">
        <v>25</v>
      </c>
      <c r="B120" s="36">
        <f>H120+J120+L120+N120+P120+R120+T120+V120+X120+Z120+AB120+AD120</f>
        <v>0</v>
      </c>
      <c r="C120" s="37">
        <f>H120+J120+L120+N120+P120+R120+T120+V120</f>
        <v>0</v>
      </c>
      <c r="D120" s="35"/>
      <c r="E120" s="37">
        <f>I120+K120+M120+O120+Q120+S120+U120+W120</f>
        <v>0</v>
      </c>
      <c r="F120" s="35"/>
      <c r="G120" s="37"/>
      <c r="H120" s="36">
        <v>0</v>
      </c>
      <c r="I120" s="36">
        <v>0</v>
      </c>
      <c r="J120" s="35">
        <v>0</v>
      </c>
      <c r="K120" s="35">
        <v>0</v>
      </c>
      <c r="L120" s="36">
        <v>0</v>
      </c>
      <c r="M120" s="36">
        <v>0</v>
      </c>
      <c r="N120" s="68">
        <v>0</v>
      </c>
      <c r="O120" s="36">
        <v>0</v>
      </c>
      <c r="P120" s="68">
        <v>0</v>
      </c>
      <c r="Q120" s="36">
        <v>0</v>
      </c>
      <c r="R120" s="36">
        <v>0</v>
      </c>
      <c r="S120" s="36">
        <v>0</v>
      </c>
      <c r="T120" s="36">
        <v>0</v>
      </c>
      <c r="U120" s="68">
        <v>0</v>
      </c>
      <c r="V120" s="68">
        <v>0</v>
      </c>
      <c r="W120" s="68">
        <v>0</v>
      </c>
      <c r="X120" s="68">
        <v>0</v>
      </c>
      <c r="Y120" s="36">
        <v>0</v>
      </c>
      <c r="Z120" s="68">
        <v>0</v>
      </c>
      <c r="AA120" s="36">
        <v>0</v>
      </c>
      <c r="AB120" s="68">
        <v>0</v>
      </c>
      <c r="AC120" s="36">
        <v>0</v>
      </c>
      <c r="AD120" s="68">
        <v>0</v>
      </c>
      <c r="AE120" s="36">
        <v>0</v>
      </c>
      <c r="AF120" s="123"/>
    </row>
    <row r="121" spans="1:32" s="11" customFormat="1" ht="169.5" customHeight="1">
      <c r="A121" s="32" t="s">
        <v>66</v>
      </c>
      <c r="B121" s="36"/>
      <c r="C121" s="38"/>
      <c r="D121" s="38"/>
      <c r="E121" s="39"/>
      <c r="F121" s="42"/>
      <c r="G121" s="37"/>
      <c r="H121" s="36"/>
      <c r="I121" s="39"/>
      <c r="J121" s="39"/>
      <c r="K121" s="39"/>
      <c r="L121" s="36"/>
      <c r="M121" s="39"/>
      <c r="N121" s="68"/>
      <c r="O121" s="39"/>
      <c r="P121" s="68"/>
      <c r="Q121" s="39"/>
      <c r="R121" s="36"/>
      <c r="S121" s="39"/>
      <c r="T121" s="36"/>
      <c r="U121" s="67"/>
      <c r="V121" s="68"/>
      <c r="W121" s="67"/>
      <c r="X121" s="68"/>
      <c r="Y121" s="39"/>
      <c r="Z121" s="68"/>
      <c r="AA121" s="39"/>
      <c r="AB121" s="68"/>
      <c r="AC121" s="39"/>
      <c r="AD121" s="68"/>
      <c r="AE121" s="39"/>
      <c r="AF121" s="75" t="s">
        <v>83</v>
      </c>
    </row>
    <row r="122" spans="1:32" s="11" customFormat="1" ht="18.75">
      <c r="A122" s="28" t="s">
        <v>29</v>
      </c>
      <c r="B122" s="36">
        <f>B123+B124+B125+B126</f>
        <v>191</v>
      </c>
      <c r="C122" s="35">
        <f>C123+C124+C125+C126</f>
        <v>5</v>
      </c>
      <c r="D122" s="35">
        <f>D123+D124+D125+D126</f>
        <v>2.07</v>
      </c>
      <c r="E122" s="35">
        <f>E123+E124+E125+E126</f>
        <v>2.07</v>
      </c>
      <c r="F122" s="35">
        <v>0</v>
      </c>
      <c r="G122" s="37">
        <v>0</v>
      </c>
      <c r="H122" s="35">
        <f aca="true" t="shared" si="21" ref="H122:AE122">H123+H124+H125+H126</f>
        <v>0</v>
      </c>
      <c r="I122" s="35">
        <f t="shared" si="21"/>
        <v>0</v>
      </c>
      <c r="J122" s="35">
        <f t="shared" si="21"/>
        <v>0</v>
      </c>
      <c r="K122" s="35">
        <f t="shared" si="21"/>
        <v>0</v>
      </c>
      <c r="L122" s="35">
        <f t="shared" si="21"/>
        <v>0</v>
      </c>
      <c r="M122" s="35">
        <f t="shared" si="21"/>
        <v>0</v>
      </c>
      <c r="N122" s="68">
        <f t="shared" si="21"/>
        <v>4.4</v>
      </c>
      <c r="O122" s="35">
        <f t="shared" si="21"/>
        <v>0</v>
      </c>
      <c r="P122" s="68">
        <f t="shared" si="21"/>
        <v>0.6</v>
      </c>
      <c r="Q122" s="35">
        <f t="shared" si="21"/>
        <v>0</v>
      </c>
      <c r="R122" s="35">
        <f t="shared" si="21"/>
        <v>0</v>
      </c>
      <c r="S122" s="35">
        <f t="shared" si="21"/>
        <v>0</v>
      </c>
      <c r="T122" s="35">
        <f t="shared" si="21"/>
        <v>0</v>
      </c>
      <c r="U122" s="65">
        <f t="shared" si="21"/>
        <v>2.07</v>
      </c>
      <c r="V122" s="65">
        <f t="shared" si="21"/>
        <v>0</v>
      </c>
      <c r="W122" s="65">
        <f t="shared" si="21"/>
        <v>0</v>
      </c>
      <c r="X122" s="65">
        <f t="shared" si="21"/>
        <v>0</v>
      </c>
      <c r="Y122" s="35">
        <f t="shared" si="21"/>
        <v>0</v>
      </c>
      <c r="Z122" s="65">
        <f t="shared" si="21"/>
        <v>0</v>
      </c>
      <c r="AA122" s="35">
        <f t="shared" si="21"/>
        <v>0</v>
      </c>
      <c r="AB122" s="65">
        <f t="shared" si="21"/>
        <v>186</v>
      </c>
      <c r="AC122" s="35">
        <f t="shared" si="21"/>
        <v>0</v>
      </c>
      <c r="AD122" s="65">
        <f t="shared" si="21"/>
        <v>0</v>
      </c>
      <c r="AE122" s="35">
        <f t="shared" si="21"/>
        <v>0</v>
      </c>
      <c r="AF122" s="14"/>
    </row>
    <row r="123" spans="1:32" s="11" customFormat="1" ht="23.25" customHeight="1">
      <c r="A123" s="32" t="s">
        <v>22</v>
      </c>
      <c r="B123" s="36">
        <f>H123+J123+L123+N123+P123+R123+T123+V123+X123+Z123+AB123+AD123</f>
        <v>0</v>
      </c>
      <c r="C123" s="37">
        <f>H123+J123+L123+N123+P123+R123+T123+V123</f>
        <v>0</v>
      </c>
      <c r="D123" s="35"/>
      <c r="E123" s="37">
        <f>I123+K123+M123+O123+Q123+S123+U123+W123</f>
        <v>0</v>
      </c>
      <c r="F123" s="42"/>
      <c r="G123" s="37"/>
      <c r="H123" s="36">
        <v>0</v>
      </c>
      <c r="I123" s="36">
        <v>0</v>
      </c>
      <c r="J123" s="35">
        <v>0</v>
      </c>
      <c r="K123" s="35">
        <v>0</v>
      </c>
      <c r="L123" s="36">
        <v>0</v>
      </c>
      <c r="M123" s="36">
        <v>0</v>
      </c>
      <c r="N123" s="68">
        <v>0</v>
      </c>
      <c r="O123" s="36">
        <v>0</v>
      </c>
      <c r="P123" s="68">
        <v>0</v>
      </c>
      <c r="Q123" s="36">
        <v>0</v>
      </c>
      <c r="R123" s="36">
        <v>0</v>
      </c>
      <c r="S123" s="36">
        <v>0</v>
      </c>
      <c r="T123" s="36">
        <v>0</v>
      </c>
      <c r="U123" s="68">
        <v>0</v>
      </c>
      <c r="V123" s="68">
        <v>0</v>
      </c>
      <c r="W123" s="68">
        <v>0</v>
      </c>
      <c r="X123" s="68">
        <v>0</v>
      </c>
      <c r="Y123" s="36">
        <v>0</v>
      </c>
      <c r="Z123" s="68">
        <v>0</v>
      </c>
      <c r="AA123" s="36">
        <v>0</v>
      </c>
      <c r="AB123" s="68">
        <v>0</v>
      </c>
      <c r="AC123" s="36">
        <v>0</v>
      </c>
      <c r="AD123" s="68">
        <v>0</v>
      </c>
      <c r="AE123" s="36">
        <v>0</v>
      </c>
      <c r="AF123" s="14"/>
    </row>
    <row r="124" spans="1:32" s="11" customFormat="1" ht="18.75">
      <c r="A124" s="32" t="s">
        <v>23</v>
      </c>
      <c r="B124" s="36">
        <f>H124+J124+L124+N124+P124+R124+T124+V124+X124+Z124+AB124+AD124</f>
        <v>191</v>
      </c>
      <c r="C124" s="37">
        <f>H124+J124+L124+N124+P124+R124+T124+V124</f>
        <v>5</v>
      </c>
      <c r="D124" s="37">
        <f>E124</f>
        <v>2.07</v>
      </c>
      <c r="E124" s="37">
        <f>I124+K124+M124+O124+Q124+S124+U124+W124</f>
        <v>2.07</v>
      </c>
      <c r="F124" s="37">
        <f>(E124/B124)*100</f>
        <v>1.0837696335078533</v>
      </c>
      <c r="G124" s="37">
        <f>(E124/C124)*100</f>
        <v>41.4</v>
      </c>
      <c r="H124" s="36">
        <v>0</v>
      </c>
      <c r="I124" s="36">
        <v>0</v>
      </c>
      <c r="J124" s="35">
        <v>0</v>
      </c>
      <c r="K124" s="35">
        <v>0</v>
      </c>
      <c r="L124" s="36">
        <v>0</v>
      </c>
      <c r="M124" s="36">
        <v>0</v>
      </c>
      <c r="N124" s="68">
        <v>4.4</v>
      </c>
      <c r="O124" s="36">
        <v>0</v>
      </c>
      <c r="P124" s="68">
        <v>0.6</v>
      </c>
      <c r="Q124" s="36">
        <v>0</v>
      </c>
      <c r="R124" s="36">
        <v>0</v>
      </c>
      <c r="S124" s="36">
        <v>0</v>
      </c>
      <c r="T124" s="36">
        <v>0</v>
      </c>
      <c r="U124" s="68">
        <v>2.07</v>
      </c>
      <c r="V124" s="68">
        <v>0</v>
      </c>
      <c r="W124" s="68">
        <v>0</v>
      </c>
      <c r="X124" s="68">
        <v>0</v>
      </c>
      <c r="Y124" s="36">
        <v>0</v>
      </c>
      <c r="Z124" s="68">
        <v>0</v>
      </c>
      <c r="AA124" s="36">
        <v>0</v>
      </c>
      <c r="AB124" s="68">
        <v>186</v>
      </c>
      <c r="AC124" s="36">
        <v>0</v>
      </c>
      <c r="AD124" s="68">
        <v>0</v>
      </c>
      <c r="AE124" s="36">
        <v>0</v>
      </c>
      <c r="AF124" s="14"/>
    </row>
    <row r="125" spans="1:32" s="11" customFormat="1" ht="18.75">
      <c r="A125" s="32" t="s">
        <v>24</v>
      </c>
      <c r="B125" s="36">
        <f>H125+J125+L125+N125+P125+R125+T125+V125+X125+Z125+AB125+AD125</f>
        <v>0</v>
      </c>
      <c r="C125" s="37">
        <f>H125+J125+L125+N125+P125+R125+T125+V125</f>
        <v>0</v>
      </c>
      <c r="D125" s="35"/>
      <c r="E125" s="37">
        <f>I125+K125+M125+O125+Q125+S125+U125+W125</f>
        <v>0</v>
      </c>
      <c r="F125" s="42"/>
      <c r="G125" s="37"/>
      <c r="H125" s="36">
        <v>0</v>
      </c>
      <c r="I125" s="36">
        <v>0</v>
      </c>
      <c r="J125" s="35">
        <v>0</v>
      </c>
      <c r="K125" s="35">
        <v>0</v>
      </c>
      <c r="L125" s="36">
        <v>0</v>
      </c>
      <c r="M125" s="36">
        <v>0</v>
      </c>
      <c r="N125" s="68">
        <v>0</v>
      </c>
      <c r="O125" s="36">
        <v>0</v>
      </c>
      <c r="P125" s="68">
        <v>0</v>
      </c>
      <c r="Q125" s="36">
        <v>0</v>
      </c>
      <c r="R125" s="36">
        <v>0</v>
      </c>
      <c r="S125" s="36">
        <v>0</v>
      </c>
      <c r="T125" s="36">
        <v>0</v>
      </c>
      <c r="U125" s="68">
        <v>0</v>
      </c>
      <c r="V125" s="68">
        <v>0</v>
      </c>
      <c r="W125" s="68">
        <v>0</v>
      </c>
      <c r="X125" s="68">
        <v>0</v>
      </c>
      <c r="Y125" s="36">
        <v>0</v>
      </c>
      <c r="Z125" s="68">
        <v>0</v>
      </c>
      <c r="AA125" s="36">
        <v>0</v>
      </c>
      <c r="AB125" s="68">
        <v>0</v>
      </c>
      <c r="AC125" s="36">
        <v>0</v>
      </c>
      <c r="AD125" s="68">
        <v>0</v>
      </c>
      <c r="AE125" s="36">
        <v>0</v>
      </c>
      <c r="AF125" s="14"/>
    </row>
    <row r="126" spans="1:32" s="11" customFormat="1" ht="19.5" customHeight="1">
      <c r="A126" s="32" t="s">
        <v>25</v>
      </c>
      <c r="B126" s="36">
        <f>H126+J126+L126+N126+P126+R126+T126+V126+X126+Z126+AB126+AD126</f>
        <v>0</v>
      </c>
      <c r="C126" s="37">
        <f>H126+J126+L126+N126+P126+R126+T126+V126</f>
        <v>0</v>
      </c>
      <c r="D126" s="35"/>
      <c r="E126" s="37">
        <f>I126+K126+M126+O126+Q126+S126+U126+W126</f>
        <v>0</v>
      </c>
      <c r="F126" s="42"/>
      <c r="G126" s="37"/>
      <c r="H126" s="36">
        <v>0</v>
      </c>
      <c r="I126" s="36">
        <v>0</v>
      </c>
      <c r="J126" s="35">
        <v>0</v>
      </c>
      <c r="K126" s="35">
        <v>0</v>
      </c>
      <c r="L126" s="36">
        <v>0</v>
      </c>
      <c r="M126" s="36">
        <v>0</v>
      </c>
      <c r="N126" s="68">
        <v>0</v>
      </c>
      <c r="O126" s="36">
        <v>0</v>
      </c>
      <c r="P126" s="68">
        <v>0</v>
      </c>
      <c r="Q126" s="36">
        <v>0</v>
      </c>
      <c r="R126" s="36">
        <v>0</v>
      </c>
      <c r="S126" s="36">
        <v>0</v>
      </c>
      <c r="T126" s="36">
        <v>0</v>
      </c>
      <c r="U126" s="68">
        <v>0</v>
      </c>
      <c r="V126" s="68">
        <v>0</v>
      </c>
      <c r="W126" s="68">
        <v>0</v>
      </c>
      <c r="X126" s="68">
        <v>0</v>
      </c>
      <c r="Y126" s="36">
        <v>0</v>
      </c>
      <c r="Z126" s="68">
        <v>0</v>
      </c>
      <c r="AA126" s="36">
        <v>0</v>
      </c>
      <c r="AB126" s="68">
        <v>0</v>
      </c>
      <c r="AC126" s="36">
        <v>0</v>
      </c>
      <c r="AD126" s="68">
        <v>0</v>
      </c>
      <c r="AE126" s="36">
        <v>0</v>
      </c>
      <c r="AF126" s="14"/>
    </row>
    <row r="127" spans="1:32" s="11" customFormat="1" ht="93.75" customHeight="1">
      <c r="A127" s="32" t="s">
        <v>51</v>
      </c>
      <c r="B127" s="36"/>
      <c r="C127" s="38"/>
      <c r="D127" s="38"/>
      <c r="E127" s="39"/>
      <c r="F127" s="42"/>
      <c r="G127" s="37"/>
      <c r="H127" s="36"/>
      <c r="I127" s="39"/>
      <c r="J127" s="39"/>
      <c r="K127" s="39"/>
      <c r="L127" s="36"/>
      <c r="M127" s="39"/>
      <c r="N127" s="68"/>
      <c r="O127" s="39"/>
      <c r="P127" s="68"/>
      <c r="Q127" s="39"/>
      <c r="R127" s="36"/>
      <c r="S127" s="39"/>
      <c r="T127" s="36"/>
      <c r="U127" s="67"/>
      <c r="V127" s="68"/>
      <c r="W127" s="67"/>
      <c r="X127" s="68"/>
      <c r="Y127" s="39"/>
      <c r="Z127" s="68"/>
      <c r="AA127" s="39"/>
      <c r="AB127" s="68"/>
      <c r="AC127" s="39"/>
      <c r="AD127" s="68"/>
      <c r="AE127" s="39"/>
      <c r="AF127" s="96" t="s">
        <v>84</v>
      </c>
    </row>
    <row r="128" spans="1:32" s="30" customFormat="1" ht="18.75" customHeight="1">
      <c r="A128" s="34" t="s">
        <v>29</v>
      </c>
      <c r="B128" s="35">
        <f>B129+B130+B131+B132</f>
        <v>135.5</v>
      </c>
      <c r="C128" s="35">
        <f>C129+C130+C131+C132</f>
        <v>135.5</v>
      </c>
      <c r="D128" s="35">
        <f>D129+D130+D131+D132</f>
        <v>58.775999999999996</v>
      </c>
      <c r="E128" s="35">
        <v>58.78</v>
      </c>
      <c r="F128" s="37">
        <f>(E128/B128)*100</f>
        <v>43.380073800738</v>
      </c>
      <c r="G128" s="37">
        <f>(E128/C128)*100</f>
        <v>43.380073800738</v>
      </c>
      <c r="H128" s="35">
        <f aca="true" t="shared" si="22" ref="H128:AE128">H129+H130+H131+H132</f>
        <v>0</v>
      </c>
      <c r="I128" s="35">
        <f t="shared" si="22"/>
        <v>0</v>
      </c>
      <c r="J128" s="35">
        <f t="shared" si="22"/>
        <v>35</v>
      </c>
      <c r="K128" s="35">
        <f>K129+K130+K131+K132</f>
        <v>35</v>
      </c>
      <c r="L128" s="35">
        <f t="shared" si="22"/>
        <v>0</v>
      </c>
      <c r="M128" s="35">
        <f t="shared" si="22"/>
        <v>0</v>
      </c>
      <c r="N128" s="65">
        <f t="shared" si="22"/>
        <v>62</v>
      </c>
      <c r="O128" s="35">
        <f t="shared" si="22"/>
        <v>0</v>
      </c>
      <c r="P128" s="65">
        <f t="shared" si="22"/>
        <v>19.25</v>
      </c>
      <c r="Q128" s="35">
        <f t="shared" si="22"/>
        <v>0</v>
      </c>
      <c r="R128" s="35">
        <f t="shared" si="22"/>
        <v>0</v>
      </c>
      <c r="S128" s="35">
        <f t="shared" si="22"/>
        <v>23.776</v>
      </c>
      <c r="T128" s="35">
        <f t="shared" si="22"/>
        <v>0</v>
      </c>
      <c r="U128" s="65">
        <f t="shared" si="22"/>
        <v>0</v>
      </c>
      <c r="V128" s="65">
        <f t="shared" si="22"/>
        <v>0</v>
      </c>
      <c r="W128" s="65">
        <f t="shared" si="22"/>
        <v>0</v>
      </c>
      <c r="X128" s="65">
        <f t="shared" si="22"/>
        <v>19.25</v>
      </c>
      <c r="Y128" s="35">
        <f t="shared" si="22"/>
        <v>0</v>
      </c>
      <c r="Z128" s="65">
        <f t="shared" si="22"/>
        <v>0</v>
      </c>
      <c r="AA128" s="35">
        <f t="shared" si="22"/>
        <v>0</v>
      </c>
      <c r="AB128" s="65">
        <f t="shared" si="22"/>
        <v>0</v>
      </c>
      <c r="AC128" s="35">
        <f t="shared" si="22"/>
        <v>0</v>
      </c>
      <c r="AD128" s="65">
        <f t="shared" si="22"/>
        <v>0</v>
      </c>
      <c r="AE128" s="35">
        <f t="shared" si="22"/>
        <v>0</v>
      </c>
      <c r="AF128" s="97"/>
    </row>
    <row r="129" spans="1:32" s="11" customFormat="1" ht="18" customHeight="1">
      <c r="A129" s="32" t="s">
        <v>22</v>
      </c>
      <c r="B129" s="36">
        <f>H129+J129+L129+N129+P129+R129+T129+V129+X129+Z129+AB129+AD129</f>
        <v>0</v>
      </c>
      <c r="C129" s="37">
        <f>H129+J129+L129+N129+P129+R129+T129+V129</f>
        <v>0</v>
      </c>
      <c r="D129" s="36"/>
      <c r="E129" s="37">
        <f>I129+K129+M129+O129+Q129+S129+U129+W129</f>
        <v>0</v>
      </c>
      <c r="F129" s="35"/>
      <c r="G129" s="37"/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68">
        <v>0</v>
      </c>
      <c r="O129" s="36">
        <v>0</v>
      </c>
      <c r="P129" s="68">
        <v>0</v>
      </c>
      <c r="Q129" s="36">
        <v>0</v>
      </c>
      <c r="R129" s="36">
        <v>0</v>
      </c>
      <c r="S129" s="36">
        <v>0</v>
      </c>
      <c r="T129" s="36">
        <v>0</v>
      </c>
      <c r="U129" s="68">
        <v>0</v>
      </c>
      <c r="V129" s="68">
        <v>0</v>
      </c>
      <c r="W129" s="68">
        <v>0</v>
      </c>
      <c r="X129" s="68">
        <v>0</v>
      </c>
      <c r="Y129" s="36">
        <v>0</v>
      </c>
      <c r="Z129" s="68">
        <v>0</v>
      </c>
      <c r="AA129" s="36">
        <v>0</v>
      </c>
      <c r="AB129" s="68">
        <v>0</v>
      </c>
      <c r="AC129" s="36">
        <v>0</v>
      </c>
      <c r="AD129" s="68">
        <v>0</v>
      </c>
      <c r="AE129" s="36">
        <v>0</v>
      </c>
      <c r="AF129" s="97"/>
    </row>
    <row r="130" spans="1:32" s="30" customFormat="1" ht="18" customHeight="1">
      <c r="A130" s="32" t="s">
        <v>23</v>
      </c>
      <c r="B130" s="36">
        <f>H130+J130+L130+N130+P130+R130+T130+V130+X130+Z130+AB130+AD130</f>
        <v>135.5</v>
      </c>
      <c r="C130" s="37">
        <f>H130+J130+L130+N130+P130+R130+T130+V130+X130</f>
        <v>135.5</v>
      </c>
      <c r="D130" s="37">
        <f>E130</f>
        <v>58.775999999999996</v>
      </c>
      <c r="E130" s="37">
        <f>I130+K130+M130+O130+Q130+S130+U130+W130+Y130</f>
        <v>58.775999999999996</v>
      </c>
      <c r="F130" s="37">
        <f>(E130/B130)*100</f>
        <v>43.37712177121771</v>
      </c>
      <c r="G130" s="37">
        <f>(E130/C130)*100</f>
        <v>43.37712177121771</v>
      </c>
      <c r="H130" s="35">
        <v>0</v>
      </c>
      <c r="I130" s="35">
        <v>0</v>
      </c>
      <c r="J130" s="35">
        <v>35</v>
      </c>
      <c r="K130" s="35">
        <v>35</v>
      </c>
      <c r="L130" s="35">
        <v>0</v>
      </c>
      <c r="M130" s="35">
        <v>0</v>
      </c>
      <c r="N130" s="65">
        <v>62</v>
      </c>
      <c r="O130" s="35">
        <v>0</v>
      </c>
      <c r="P130" s="65">
        <v>19.25</v>
      </c>
      <c r="Q130" s="35">
        <v>0</v>
      </c>
      <c r="R130" s="35">
        <v>0</v>
      </c>
      <c r="S130" s="35">
        <v>23.776</v>
      </c>
      <c r="T130" s="35">
        <v>0</v>
      </c>
      <c r="U130" s="65">
        <v>0</v>
      </c>
      <c r="V130" s="65">
        <v>0</v>
      </c>
      <c r="W130" s="65">
        <v>0</v>
      </c>
      <c r="X130" s="65">
        <v>19.25</v>
      </c>
      <c r="Y130" s="35">
        <v>0</v>
      </c>
      <c r="Z130" s="65">
        <v>0</v>
      </c>
      <c r="AA130" s="35">
        <v>0</v>
      </c>
      <c r="AB130" s="65">
        <v>0</v>
      </c>
      <c r="AC130" s="35">
        <v>0</v>
      </c>
      <c r="AD130" s="65">
        <v>0</v>
      </c>
      <c r="AE130" s="35">
        <v>0</v>
      </c>
      <c r="AF130" s="97"/>
    </row>
    <row r="131" spans="1:32" s="11" customFormat="1" ht="16.5" customHeight="1">
      <c r="A131" s="32" t="s">
        <v>24</v>
      </c>
      <c r="B131" s="36">
        <f>H131+J131+L131+N131+P131+R131+T131+V131+X131+Z131+AB131+AD131</f>
        <v>0</v>
      </c>
      <c r="C131" s="37">
        <f>H131+J131+L131+N131+P131+R131+T131+V131</f>
        <v>0</v>
      </c>
      <c r="D131" s="36"/>
      <c r="E131" s="37">
        <f>I131+K131+M131+O131+Q131+S131+U131+W131</f>
        <v>0</v>
      </c>
      <c r="F131" s="35"/>
      <c r="G131" s="37"/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68">
        <v>0</v>
      </c>
      <c r="O131" s="36">
        <v>0</v>
      </c>
      <c r="P131" s="68">
        <v>0</v>
      </c>
      <c r="Q131" s="36">
        <v>0</v>
      </c>
      <c r="R131" s="36">
        <v>0</v>
      </c>
      <c r="S131" s="36">
        <v>0</v>
      </c>
      <c r="T131" s="36">
        <v>0</v>
      </c>
      <c r="U131" s="68">
        <v>0</v>
      </c>
      <c r="V131" s="68">
        <v>0</v>
      </c>
      <c r="W131" s="68">
        <v>0</v>
      </c>
      <c r="X131" s="68">
        <v>0</v>
      </c>
      <c r="Y131" s="36">
        <v>0</v>
      </c>
      <c r="Z131" s="68">
        <v>0</v>
      </c>
      <c r="AA131" s="36">
        <v>0</v>
      </c>
      <c r="AB131" s="68">
        <v>0</v>
      </c>
      <c r="AC131" s="36">
        <v>0</v>
      </c>
      <c r="AD131" s="68">
        <v>0</v>
      </c>
      <c r="AE131" s="36">
        <v>0</v>
      </c>
      <c r="AF131" s="97"/>
    </row>
    <row r="132" spans="1:32" s="11" customFormat="1" ht="18" customHeight="1">
      <c r="A132" s="32" t="s">
        <v>25</v>
      </c>
      <c r="B132" s="36">
        <f>H132+J132+L132+N132+P132+R132+T132+V132+X132+Z132+AB132+AD132</f>
        <v>0</v>
      </c>
      <c r="C132" s="37">
        <f>H132+J132+L132+N132+P132+R132+T132+V132</f>
        <v>0</v>
      </c>
      <c r="D132" s="36"/>
      <c r="E132" s="37">
        <f>I132+K132+M132+O132+Q132+S132+U132+W132</f>
        <v>0</v>
      </c>
      <c r="F132" s="35"/>
      <c r="G132" s="37"/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68">
        <v>0</v>
      </c>
      <c r="O132" s="36">
        <v>0</v>
      </c>
      <c r="P132" s="68">
        <v>0</v>
      </c>
      <c r="Q132" s="36">
        <v>0</v>
      </c>
      <c r="R132" s="36">
        <v>0</v>
      </c>
      <c r="S132" s="36">
        <v>0</v>
      </c>
      <c r="T132" s="36">
        <v>0</v>
      </c>
      <c r="U132" s="68">
        <v>0</v>
      </c>
      <c r="V132" s="68">
        <v>0</v>
      </c>
      <c r="W132" s="68">
        <v>0</v>
      </c>
      <c r="X132" s="68">
        <v>0</v>
      </c>
      <c r="Y132" s="36">
        <v>0</v>
      </c>
      <c r="Z132" s="68">
        <v>0</v>
      </c>
      <c r="AA132" s="36">
        <v>0</v>
      </c>
      <c r="AB132" s="68">
        <v>0</v>
      </c>
      <c r="AC132" s="36">
        <v>0</v>
      </c>
      <c r="AD132" s="68">
        <v>0</v>
      </c>
      <c r="AE132" s="36">
        <v>0</v>
      </c>
      <c r="AF132" s="98"/>
    </row>
    <row r="133" spans="1:32" s="11" customFormat="1" ht="55.5" customHeight="1">
      <c r="A133" s="32" t="s">
        <v>52</v>
      </c>
      <c r="B133" s="36"/>
      <c r="C133" s="38"/>
      <c r="D133" s="38"/>
      <c r="E133" s="39"/>
      <c r="F133" s="42"/>
      <c r="G133" s="37"/>
      <c r="H133" s="36"/>
      <c r="I133" s="39"/>
      <c r="J133" s="36"/>
      <c r="K133" s="36"/>
      <c r="L133" s="36"/>
      <c r="M133" s="39"/>
      <c r="N133" s="68"/>
      <c r="O133" s="39"/>
      <c r="P133" s="68"/>
      <c r="Q133" s="39"/>
      <c r="R133" s="36"/>
      <c r="S133" s="39"/>
      <c r="T133" s="36"/>
      <c r="U133" s="67"/>
      <c r="V133" s="68"/>
      <c r="W133" s="67"/>
      <c r="X133" s="68"/>
      <c r="Y133" s="39"/>
      <c r="Z133" s="68"/>
      <c r="AA133" s="39"/>
      <c r="AB133" s="68"/>
      <c r="AC133" s="39"/>
      <c r="AD133" s="68"/>
      <c r="AE133" s="39"/>
      <c r="AF133" s="14"/>
    </row>
    <row r="134" spans="1:32" s="30" customFormat="1" ht="18.75" customHeight="1">
      <c r="A134" s="34" t="s">
        <v>29</v>
      </c>
      <c r="B134" s="35">
        <f>B135+B136+B137+B138</f>
        <v>83.9</v>
      </c>
      <c r="C134" s="35">
        <f>C135+C136+C137+C138</f>
        <v>81.33000000000001</v>
      </c>
      <c r="D134" s="35">
        <f>D135+D136+D137+D138</f>
        <v>81.33</v>
      </c>
      <c r="E134" s="35">
        <f>E135+E136+E137+E138</f>
        <v>81.33</v>
      </c>
      <c r="F134" s="35">
        <f>E134/B134*100</f>
        <v>96.93682955899881</v>
      </c>
      <c r="G134" s="37">
        <f>(E134/C134)*100</f>
        <v>99.99999999999997</v>
      </c>
      <c r="H134" s="35">
        <f aca="true" t="shared" si="23" ref="H134:AE134">H135+H136+H137+H138</f>
        <v>0</v>
      </c>
      <c r="I134" s="35">
        <f t="shared" si="23"/>
        <v>0</v>
      </c>
      <c r="J134" s="35">
        <f t="shared" si="23"/>
        <v>73.8</v>
      </c>
      <c r="K134" s="35">
        <f>K135+K136+K137+K138</f>
        <v>73.8</v>
      </c>
      <c r="L134" s="35">
        <f t="shared" si="23"/>
        <v>2.51</v>
      </c>
      <c r="M134" s="35">
        <f t="shared" si="23"/>
        <v>0</v>
      </c>
      <c r="N134" s="65">
        <f t="shared" si="23"/>
        <v>2.51</v>
      </c>
      <c r="O134" s="35">
        <f t="shared" si="23"/>
        <v>5.02</v>
      </c>
      <c r="P134" s="65">
        <f t="shared" si="23"/>
        <v>0</v>
      </c>
      <c r="Q134" s="35">
        <f t="shared" si="23"/>
        <v>0</v>
      </c>
      <c r="R134" s="35">
        <f t="shared" si="23"/>
        <v>0</v>
      </c>
      <c r="S134" s="35">
        <f t="shared" si="23"/>
        <v>0</v>
      </c>
      <c r="T134" s="35">
        <f t="shared" si="23"/>
        <v>0</v>
      </c>
      <c r="U134" s="65">
        <f t="shared" si="23"/>
        <v>0</v>
      </c>
      <c r="V134" s="65">
        <f t="shared" si="23"/>
        <v>2.51</v>
      </c>
      <c r="W134" s="65">
        <f t="shared" si="23"/>
        <v>2.51</v>
      </c>
      <c r="X134" s="65">
        <f t="shared" si="23"/>
        <v>0</v>
      </c>
      <c r="Y134" s="35">
        <f t="shared" si="23"/>
        <v>0</v>
      </c>
      <c r="Z134" s="65">
        <f t="shared" si="23"/>
        <v>2.57</v>
      </c>
      <c r="AA134" s="35">
        <f t="shared" si="23"/>
        <v>0</v>
      </c>
      <c r="AB134" s="65">
        <f t="shared" si="23"/>
        <v>0</v>
      </c>
      <c r="AC134" s="35">
        <f t="shared" si="23"/>
        <v>0</v>
      </c>
      <c r="AD134" s="65">
        <f t="shared" si="23"/>
        <v>0</v>
      </c>
      <c r="AE134" s="35">
        <f t="shared" si="23"/>
        <v>0</v>
      </c>
      <c r="AF134" s="115" t="s">
        <v>72</v>
      </c>
    </row>
    <row r="135" spans="1:32" s="11" customFormat="1" ht="19.5" customHeight="1">
      <c r="A135" s="32" t="s">
        <v>22</v>
      </c>
      <c r="B135" s="36">
        <f>H135+J135+L135+N135+P135+R135+T135+V135+X135+Z135+AB135+AD135</f>
        <v>0</v>
      </c>
      <c r="C135" s="37">
        <f>H135+J135+L135+N135+P135+R135+T135+V135</f>
        <v>0</v>
      </c>
      <c r="D135" s="36"/>
      <c r="E135" s="37">
        <f>I135+K135+M135+O135+Q135+S135+U135+W135</f>
        <v>0</v>
      </c>
      <c r="F135" s="35"/>
      <c r="G135" s="37"/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68">
        <v>0</v>
      </c>
      <c r="O135" s="36">
        <v>0</v>
      </c>
      <c r="P135" s="68">
        <v>0</v>
      </c>
      <c r="Q135" s="36">
        <v>0</v>
      </c>
      <c r="R135" s="36">
        <v>0</v>
      </c>
      <c r="S135" s="36">
        <v>0</v>
      </c>
      <c r="T135" s="36">
        <v>0</v>
      </c>
      <c r="U135" s="68">
        <v>0</v>
      </c>
      <c r="V135" s="68">
        <v>0</v>
      </c>
      <c r="W135" s="68">
        <v>0</v>
      </c>
      <c r="X135" s="68">
        <v>0</v>
      </c>
      <c r="Y135" s="36">
        <v>0</v>
      </c>
      <c r="Z135" s="68">
        <v>0</v>
      </c>
      <c r="AA135" s="36">
        <v>0</v>
      </c>
      <c r="AB135" s="68">
        <v>0</v>
      </c>
      <c r="AC135" s="36">
        <v>0</v>
      </c>
      <c r="AD135" s="68">
        <v>0</v>
      </c>
      <c r="AE135" s="36">
        <v>0</v>
      </c>
      <c r="AF135" s="116"/>
    </row>
    <row r="136" spans="1:32" s="11" customFormat="1" ht="18.75">
      <c r="A136" s="32" t="s">
        <v>23</v>
      </c>
      <c r="B136" s="36">
        <f>H136+J136+L136+N136+P136+R136+T136+V136+X136+Z136+AB136+AD136</f>
        <v>83.9</v>
      </c>
      <c r="C136" s="37">
        <f>H136+J136+L136+N136+P136+R136+T136+V136+X136</f>
        <v>81.33000000000001</v>
      </c>
      <c r="D136" s="37">
        <f>E136</f>
        <v>81.33</v>
      </c>
      <c r="E136" s="37">
        <f>I136+K136+M136+O136+Q136+S136+U136+W136+Y136</f>
        <v>81.33</v>
      </c>
      <c r="F136" s="35">
        <f>D136/B136*100</f>
        <v>96.93682955899881</v>
      </c>
      <c r="G136" s="37">
        <f>(E136/C136)*100</f>
        <v>99.99999999999997</v>
      </c>
      <c r="H136" s="36">
        <v>0</v>
      </c>
      <c r="I136" s="36">
        <v>0</v>
      </c>
      <c r="J136" s="36">
        <v>73.8</v>
      </c>
      <c r="K136" s="36">
        <v>73.8</v>
      </c>
      <c r="L136" s="36">
        <v>2.51</v>
      </c>
      <c r="M136" s="36">
        <v>0</v>
      </c>
      <c r="N136" s="68">
        <v>2.51</v>
      </c>
      <c r="O136" s="36">
        <v>5.02</v>
      </c>
      <c r="P136" s="68">
        <v>0</v>
      </c>
      <c r="Q136" s="36">
        <v>0</v>
      </c>
      <c r="R136" s="36">
        <v>0</v>
      </c>
      <c r="S136" s="36">
        <v>0</v>
      </c>
      <c r="T136" s="36">
        <v>0</v>
      </c>
      <c r="U136" s="68">
        <v>0</v>
      </c>
      <c r="V136" s="68">
        <v>2.51</v>
      </c>
      <c r="W136" s="68">
        <v>2.51</v>
      </c>
      <c r="X136" s="68">
        <v>0</v>
      </c>
      <c r="Y136" s="36">
        <v>0</v>
      </c>
      <c r="Z136" s="68">
        <v>2.57</v>
      </c>
      <c r="AA136" s="36">
        <v>0</v>
      </c>
      <c r="AB136" s="68">
        <v>0</v>
      </c>
      <c r="AC136" s="36">
        <v>0</v>
      </c>
      <c r="AD136" s="68">
        <v>0</v>
      </c>
      <c r="AE136" s="36">
        <v>0</v>
      </c>
      <c r="AF136" s="116"/>
    </row>
    <row r="137" spans="1:32" s="11" customFormat="1" ht="23.25" customHeight="1">
      <c r="A137" s="32" t="s">
        <v>24</v>
      </c>
      <c r="B137" s="36">
        <f>H137+J137+L137+N137+P137+R137+T137+V137+X137+Z137+AB137+AD137</f>
        <v>0</v>
      </c>
      <c r="C137" s="37">
        <f>H137+J137+L137+N137+P137+R137+T137+V137</f>
        <v>0</v>
      </c>
      <c r="D137" s="36"/>
      <c r="E137" s="37">
        <f>I137+K137+M137+O137+Q137+S137+U137+W137</f>
        <v>0</v>
      </c>
      <c r="F137" s="35"/>
      <c r="G137" s="37"/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68">
        <v>0</v>
      </c>
      <c r="O137" s="36">
        <v>0</v>
      </c>
      <c r="P137" s="68">
        <v>0</v>
      </c>
      <c r="Q137" s="36">
        <v>0</v>
      </c>
      <c r="R137" s="36">
        <v>0</v>
      </c>
      <c r="S137" s="36">
        <v>0</v>
      </c>
      <c r="T137" s="36">
        <v>0</v>
      </c>
      <c r="U137" s="68">
        <v>0</v>
      </c>
      <c r="V137" s="68">
        <v>0</v>
      </c>
      <c r="W137" s="68">
        <v>0</v>
      </c>
      <c r="X137" s="68">
        <v>0</v>
      </c>
      <c r="Y137" s="36">
        <v>0</v>
      </c>
      <c r="Z137" s="68">
        <v>0</v>
      </c>
      <c r="AA137" s="36">
        <v>0</v>
      </c>
      <c r="AB137" s="68">
        <v>0</v>
      </c>
      <c r="AC137" s="36">
        <v>0</v>
      </c>
      <c r="AD137" s="68">
        <v>0</v>
      </c>
      <c r="AE137" s="36">
        <v>0</v>
      </c>
      <c r="AF137" s="116"/>
    </row>
    <row r="138" spans="1:32" s="11" customFormat="1" ht="21.75" customHeight="1">
      <c r="A138" s="32" t="s">
        <v>25</v>
      </c>
      <c r="B138" s="36">
        <f>H138+J138+L138+N138+P138+R138+T138+V138+X138+Z138+AB138+AD138</f>
        <v>0</v>
      </c>
      <c r="C138" s="37">
        <f>H138+J138+L138+N138+P138+R138+T138+V138</f>
        <v>0</v>
      </c>
      <c r="D138" s="36"/>
      <c r="E138" s="37">
        <f>I138+K138+M138+O138+Q138+S138+U138+W138</f>
        <v>0</v>
      </c>
      <c r="F138" s="35"/>
      <c r="G138" s="37"/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68">
        <v>0</v>
      </c>
      <c r="O138" s="36">
        <v>0</v>
      </c>
      <c r="P138" s="68">
        <v>0</v>
      </c>
      <c r="Q138" s="36">
        <v>0</v>
      </c>
      <c r="R138" s="36">
        <v>0</v>
      </c>
      <c r="S138" s="36">
        <v>0</v>
      </c>
      <c r="T138" s="36">
        <v>0</v>
      </c>
      <c r="U138" s="68">
        <v>0</v>
      </c>
      <c r="V138" s="68">
        <v>0</v>
      </c>
      <c r="W138" s="68">
        <v>0</v>
      </c>
      <c r="X138" s="68">
        <v>0</v>
      </c>
      <c r="Y138" s="36">
        <v>0</v>
      </c>
      <c r="Z138" s="68">
        <v>0</v>
      </c>
      <c r="AA138" s="36">
        <v>0</v>
      </c>
      <c r="AB138" s="68">
        <v>0</v>
      </c>
      <c r="AC138" s="36">
        <v>0</v>
      </c>
      <c r="AD138" s="68">
        <v>0</v>
      </c>
      <c r="AE138" s="36">
        <v>0</v>
      </c>
      <c r="AF138" s="117"/>
    </row>
    <row r="139" spans="1:32" s="11" customFormat="1" ht="36" customHeight="1">
      <c r="A139" s="32" t="s">
        <v>55</v>
      </c>
      <c r="B139" s="36"/>
      <c r="C139" s="38"/>
      <c r="D139" s="38"/>
      <c r="E139" s="39"/>
      <c r="F139" s="42"/>
      <c r="G139" s="37"/>
      <c r="H139" s="36"/>
      <c r="I139" s="39"/>
      <c r="J139" s="36"/>
      <c r="K139" s="36"/>
      <c r="L139" s="36"/>
      <c r="M139" s="39"/>
      <c r="N139" s="68"/>
      <c r="O139" s="39"/>
      <c r="P139" s="68"/>
      <c r="Q139" s="39"/>
      <c r="R139" s="36"/>
      <c r="S139" s="39"/>
      <c r="T139" s="36"/>
      <c r="U139" s="67"/>
      <c r="V139" s="68"/>
      <c r="W139" s="67"/>
      <c r="X139" s="68"/>
      <c r="Y139" s="39"/>
      <c r="Z139" s="68"/>
      <c r="AA139" s="39"/>
      <c r="AB139" s="68"/>
      <c r="AC139" s="39"/>
      <c r="AD139" s="68"/>
      <c r="AE139" s="39"/>
      <c r="AF139" s="81"/>
    </row>
    <row r="140" spans="1:32" s="30" customFormat="1" ht="18.75" customHeight="1">
      <c r="A140" s="34" t="s">
        <v>29</v>
      </c>
      <c r="B140" s="35">
        <f>B141+B142+B143+B144</f>
        <v>64.2</v>
      </c>
      <c r="C140" s="35">
        <f>C141+C142+C143+C144</f>
        <v>64.2</v>
      </c>
      <c r="D140" s="35">
        <f>D141+D142+D143+D144</f>
        <v>64.2</v>
      </c>
      <c r="E140" s="35">
        <f>E141+E142+E143+E144</f>
        <v>64.2</v>
      </c>
      <c r="F140" s="37">
        <f>(E140/B140)*100</f>
        <v>100</v>
      </c>
      <c r="G140" s="37">
        <f>(E140/C140)*100</f>
        <v>100</v>
      </c>
      <c r="H140" s="35">
        <f aca="true" t="shared" si="24" ref="H140:AE140">H141+H142+H143+H144</f>
        <v>0</v>
      </c>
      <c r="I140" s="35">
        <f t="shared" si="24"/>
        <v>0</v>
      </c>
      <c r="J140" s="35">
        <f t="shared" si="24"/>
        <v>15.9</v>
      </c>
      <c r="K140" s="35">
        <f t="shared" si="24"/>
        <v>15.9</v>
      </c>
      <c r="L140" s="35">
        <f t="shared" si="24"/>
        <v>0</v>
      </c>
      <c r="M140" s="35">
        <f t="shared" si="24"/>
        <v>0</v>
      </c>
      <c r="N140" s="65">
        <f t="shared" si="24"/>
        <v>0</v>
      </c>
      <c r="O140" s="35">
        <f t="shared" si="24"/>
        <v>0</v>
      </c>
      <c r="P140" s="65">
        <f t="shared" si="24"/>
        <v>14.6</v>
      </c>
      <c r="Q140" s="35">
        <f t="shared" si="24"/>
        <v>14.6</v>
      </c>
      <c r="R140" s="35">
        <f t="shared" si="24"/>
        <v>0</v>
      </c>
      <c r="S140" s="35">
        <f t="shared" si="24"/>
        <v>0</v>
      </c>
      <c r="T140" s="35">
        <f t="shared" si="24"/>
        <v>0</v>
      </c>
      <c r="U140" s="65">
        <f t="shared" si="24"/>
        <v>0</v>
      </c>
      <c r="V140" s="65">
        <f t="shared" si="24"/>
        <v>27</v>
      </c>
      <c r="W140" s="65">
        <f t="shared" si="24"/>
        <v>27</v>
      </c>
      <c r="X140" s="65">
        <f t="shared" si="24"/>
        <v>6.7</v>
      </c>
      <c r="Y140" s="35">
        <f t="shared" si="24"/>
        <v>6.7</v>
      </c>
      <c r="Z140" s="65">
        <f t="shared" si="24"/>
        <v>0</v>
      </c>
      <c r="AA140" s="35">
        <f t="shared" si="24"/>
        <v>0</v>
      </c>
      <c r="AB140" s="65">
        <f t="shared" si="24"/>
        <v>0</v>
      </c>
      <c r="AC140" s="35">
        <f t="shared" si="24"/>
        <v>0</v>
      </c>
      <c r="AD140" s="65">
        <f t="shared" si="24"/>
        <v>0</v>
      </c>
      <c r="AE140" s="35">
        <f t="shared" si="24"/>
        <v>0</v>
      </c>
      <c r="AF140" s="118" t="s">
        <v>73</v>
      </c>
    </row>
    <row r="141" spans="1:32" s="11" customFormat="1" ht="23.25" customHeight="1">
      <c r="A141" s="32" t="s">
        <v>22</v>
      </c>
      <c r="B141" s="36">
        <f>H141+J141+L141+N141+P141+R141+T141+V141+X141+Z141+AB141+AD141</f>
        <v>0</v>
      </c>
      <c r="C141" s="37">
        <f>H141+J141+L141+N141+P141+R141+T141+V141</f>
        <v>0</v>
      </c>
      <c r="D141" s="36"/>
      <c r="E141" s="37">
        <f>I141+K141+M141+O141+Q141+S141+U141+W141</f>
        <v>0</v>
      </c>
      <c r="F141" s="35"/>
      <c r="G141" s="37"/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68">
        <v>0</v>
      </c>
      <c r="O141" s="36">
        <v>0</v>
      </c>
      <c r="P141" s="68">
        <v>0</v>
      </c>
      <c r="Q141" s="36">
        <v>0</v>
      </c>
      <c r="R141" s="36">
        <v>0</v>
      </c>
      <c r="S141" s="36">
        <v>0</v>
      </c>
      <c r="T141" s="36">
        <v>0</v>
      </c>
      <c r="U141" s="68">
        <v>0</v>
      </c>
      <c r="V141" s="68">
        <v>0</v>
      </c>
      <c r="W141" s="68">
        <v>0</v>
      </c>
      <c r="X141" s="68">
        <v>0</v>
      </c>
      <c r="Y141" s="36">
        <v>0</v>
      </c>
      <c r="Z141" s="68">
        <v>0</v>
      </c>
      <c r="AA141" s="36">
        <v>0</v>
      </c>
      <c r="AB141" s="68">
        <v>0</v>
      </c>
      <c r="AC141" s="36">
        <v>0</v>
      </c>
      <c r="AD141" s="68">
        <v>0</v>
      </c>
      <c r="AE141" s="36">
        <v>0</v>
      </c>
      <c r="AF141" s="119"/>
    </row>
    <row r="142" spans="1:32" s="11" customFormat="1" ht="19.5" customHeight="1">
      <c r="A142" s="32" t="s">
        <v>23</v>
      </c>
      <c r="B142" s="36">
        <f>H142+J142+L142+N142+P142+R142+T142+V142+X142+Z142+AB142+AD142</f>
        <v>64.2</v>
      </c>
      <c r="C142" s="37">
        <f>H142+J142+L142+N142+P142+R142+T142+V142+X142</f>
        <v>64.2</v>
      </c>
      <c r="D142" s="37">
        <f>E142</f>
        <v>64.2</v>
      </c>
      <c r="E142" s="37">
        <f>I142+K142+M142+O142+Q142+S142+U142+W142+Y142</f>
        <v>64.2</v>
      </c>
      <c r="F142" s="37">
        <f>(E142/B142)*100</f>
        <v>100</v>
      </c>
      <c r="G142" s="37">
        <f>(E142/C142)*100</f>
        <v>100</v>
      </c>
      <c r="H142" s="36">
        <v>0</v>
      </c>
      <c r="I142" s="36">
        <v>0</v>
      </c>
      <c r="J142" s="36">
        <v>15.9</v>
      </c>
      <c r="K142" s="36">
        <v>15.9</v>
      </c>
      <c r="L142" s="36">
        <v>0</v>
      </c>
      <c r="M142" s="36">
        <v>0</v>
      </c>
      <c r="N142" s="68">
        <v>0</v>
      </c>
      <c r="O142" s="36">
        <v>0</v>
      </c>
      <c r="P142" s="68">
        <v>14.6</v>
      </c>
      <c r="Q142" s="36">
        <v>14.6</v>
      </c>
      <c r="R142" s="36">
        <v>0</v>
      </c>
      <c r="S142" s="36">
        <v>0</v>
      </c>
      <c r="T142" s="36">
        <v>0</v>
      </c>
      <c r="U142" s="68">
        <v>0</v>
      </c>
      <c r="V142" s="65">
        <v>27</v>
      </c>
      <c r="W142" s="68">
        <v>27</v>
      </c>
      <c r="X142" s="68">
        <v>6.7</v>
      </c>
      <c r="Y142" s="36">
        <v>6.7</v>
      </c>
      <c r="Z142" s="68">
        <v>0</v>
      </c>
      <c r="AA142" s="36">
        <v>0</v>
      </c>
      <c r="AB142" s="68">
        <v>0</v>
      </c>
      <c r="AC142" s="36">
        <v>0</v>
      </c>
      <c r="AD142" s="68">
        <v>0</v>
      </c>
      <c r="AE142" s="36">
        <v>0</v>
      </c>
      <c r="AF142" s="119"/>
    </row>
    <row r="143" spans="1:32" s="11" customFormat="1" ht="21" customHeight="1">
      <c r="A143" s="32" t="s">
        <v>24</v>
      </c>
      <c r="B143" s="36">
        <f>H143+J143+L143+N143+P143+R143+T143+V143+X143+Z143+AB143+AD143</f>
        <v>0</v>
      </c>
      <c r="C143" s="37">
        <f>H143+J143+L143+N143+P143+R143+T143+V143</f>
        <v>0</v>
      </c>
      <c r="D143" s="36"/>
      <c r="E143" s="37">
        <f>I143+K143+M143+O143+Q143+S143+U143+W143</f>
        <v>0</v>
      </c>
      <c r="F143" s="35"/>
      <c r="G143" s="37"/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68">
        <v>0</v>
      </c>
      <c r="O143" s="36">
        <v>0</v>
      </c>
      <c r="P143" s="68">
        <v>0</v>
      </c>
      <c r="Q143" s="36">
        <v>0</v>
      </c>
      <c r="R143" s="36">
        <v>0</v>
      </c>
      <c r="S143" s="36">
        <v>0</v>
      </c>
      <c r="T143" s="36">
        <v>0</v>
      </c>
      <c r="U143" s="68">
        <v>0</v>
      </c>
      <c r="V143" s="68">
        <v>0</v>
      </c>
      <c r="W143" s="68">
        <v>0</v>
      </c>
      <c r="X143" s="68">
        <v>0</v>
      </c>
      <c r="Y143" s="36">
        <v>0</v>
      </c>
      <c r="Z143" s="68">
        <v>0</v>
      </c>
      <c r="AA143" s="36">
        <v>0</v>
      </c>
      <c r="AB143" s="68">
        <v>0</v>
      </c>
      <c r="AC143" s="36">
        <v>0</v>
      </c>
      <c r="AD143" s="68">
        <v>0</v>
      </c>
      <c r="AE143" s="36">
        <v>0</v>
      </c>
      <c r="AF143" s="119"/>
    </row>
    <row r="144" spans="1:32" s="11" customFormat="1" ht="21" customHeight="1">
      <c r="A144" s="32" t="s">
        <v>25</v>
      </c>
      <c r="B144" s="36">
        <f>H144+J144+L144+N144+P144+R144+T144+V144+X144+Z144+AB144+AD144</f>
        <v>0</v>
      </c>
      <c r="C144" s="37">
        <f>H144+J144+L144+N144+P144+R144+T144+V144</f>
        <v>0</v>
      </c>
      <c r="D144" s="36"/>
      <c r="E144" s="37">
        <f>I144+K144+M144+O144+Q144+S144+U144+W144</f>
        <v>0</v>
      </c>
      <c r="F144" s="35"/>
      <c r="G144" s="37"/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68">
        <v>0</v>
      </c>
      <c r="O144" s="36">
        <v>0</v>
      </c>
      <c r="P144" s="68">
        <v>0</v>
      </c>
      <c r="Q144" s="36">
        <v>0</v>
      </c>
      <c r="R144" s="36">
        <v>0</v>
      </c>
      <c r="S144" s="36">
        <v>0</v>
      </c>
      <c r="T144" s="36">
        <v>0</v>
      </c>
      <c r="U144" s="68">
        <v>0</v>
      </c>
      <c r="V144" s="68">
        <v>0</v>
      </c>
      <c r="W144" s="68">
        <v>0</v>
      </c>
      <c r="X144" s="68">
        <v>0</v>
      </c>
      <c r="Y144" s="36">
        <v>0</v>
      </c>
      <c r="Z144" s="68">
        <v>0</v>
      </c>
      <c r="AA144" s="36">
        <v>0</v>
      </c>
      <c r="AB144" s="68">
        <v>0</v>
      </c>
      <c r="AC144" s="36">
        <v>0</v>
      </c>
      <c r="AD144" s="68">
        <v>0</v>
      </c>
      <c r="AE144" s="36">
        <v>0</v>
      </c>
      <c r="AF144" s="120"/>
    </row>
    <row r="145" spans="1:32" s="11" customFormat="1" ht="53.25" customHeight="1">
      <c r="A145" s="32" t="s">
        <v>58</v>
      </c>
      <c r="B145" s="36"/>
      <c r="C145" s="38"/>
      <c r="D145" s="38"/>
      <c r="E145" s="39"/>
      <c r="F145" s="42"/>
      <c r="G145" s="37"/>
      <c r="H145" s="36"/>
      <c r="I145" s="39"/>
      <c r="J145" s="39"/>
      <c r="K145" s="39"/>
      <c r="L145" s="36"/>
      <c r="M145" s="39"/>
      <c r="N145" s="68"/>
      <c r="O145" s="39"/>
      <c r="P145" s="68"/>
      <c r="Q145" s="39"/>
      <c r="R145" s="36"/>
      <c r="S145" s="39"/>
      <c r="T145" s="36"/>
      <c r="U145" s="67"/>
      <c r="V145" s="68"/>
      <c r="W145" s="67"/>
      <c r="X145" s="68"/>
      <c r="Y145" s="39"/>
      <c r="Z145" s="68"/>
      <c r="AA145" s="39"/>
      <c r="AB145" s="68"/>
      <c r="AC145" s="39"/>
      <c r="AD145" s="68"/>
      <c r="AE145" s="39"/>
      <c r="AF145" s="14"/>
    </row>
    <row r="146" spans="1:32" s="11" customFormat="1" ht="18.75">
      <c r="A146" s="28" t="s">
        <v>29</v>
      </c>
      <c r="B146" s="35">
        <f>B147+B148+B149+B150</f>
        <v>73.9</v>
      </c>
      <c r="C146" s="35">
        <f>C147+C148+C149+C150</f>
        <v>0</v>
      </c>
      <c r="D146" s="35">
        <f>D147+D148+D149+D150</f>
        <v>0</v>
      </c>
      <c r="E146" s="35">
        <f>E147+E148+E149+E150</f>
        <v>0</v>
      </c>
      <c r="F146" s="35"/>
      <c r="G146" s="37"/>
      <c r="H146" s="35">
        <f aca="true" t="shared" si="25" ref="H146:AE146">H147+H148+H149+H150</f>
        <v>0</v>
      </c>
      <c r="I146" s="35">
        <f t="shared" si="25"/>
        <v>0</v>
      </c>
      <c r="J146" s="35">
        <f t="shared" si="25"/>
        <v>0</v>
      </c>
      <c r="K146" s="35">
        <f t="shared" si="25"/>
        <v>0</v>
      </c>
      <c r="L146" s="35">
        <f t="shared" si="25"/>
        <v>0</v>
      </c>
      <c r="M146" s="35">
        <f t="shared" si="25"/>
        <v>0</v>
      </c>
      <c r="N146" s="65">
        <f t="shared" si="25"/>
        <v>0</v>
      </c>
      <c r="O146" s="35">
        <f t="shared" si="25"/>
        <v>0</v>
      </c>
      <c r="P146" s="65">
        <f t="shared" si="25"/>
        <v>0</v>
      </c>
      <c r="Q146" s="35">
        <f t="shared" si="25"/>
        <v>0</v>
      </c>
      <c r="R146" s="35">
        <f t="shared" si="25"/>
        <v>0</v>
      </c>
      <c r="S146" s="35">
        <f t="shared" si="25"/>
        <v>0</v>
      </c>
      <c r="T146" s="35">
        <f t="shared" si="25"/>
        <v>0</v>
      </c>
      <c r="U146" s="65">
        <f t="shared" si="25"/>
        <v>0</v>
      </c>
      <c r="V146" s="65">
        <f t="shared" si="25"/>
        <v>0</v>
      </c>
      <c r="W146" s="65">
        <f t="shared" si="25"/>
        <v>0</v>
      </c>
      <c r="X146" s="65">
        <f t="shared" si="25"/>
        <v>0</v>
      </c>
      <c r="Y146" s="35">
        <f t="shared" si="25"/>
        <v>0</v>
      </c>
      <c r="Z146" s="65">
        <f t="shared" si="25"/>
        <v>73.9</v>
      </c>
      <c r="AA146" s="35">
        <f t="shared" si="25"/>
        <v>0</v>
      </c>
      <c r="AB146" s="65">
        <f t="shared" si="25"/>
        <v>0</v>
      </c>
      <c r="AC146" s="35">
        <f t="shared" si="25"/>
        <v>0</v>
      </c>
      <c r="AD146" s="65">
        <f t="shared" si="25"/>
        <v>0</v>
      </c>
      <c r="AE146" s="35">
        <f t="shared" si="25"/>
        <v>0</v>
      </c>
      <c r="AF146" s="14"/>
    </row>
    <row r="147" spans="1:32" s="11" customFormat="1" ht="18.75">
      <c r="A147" s="32" t="s">
        <v>22</v>
      </c>
      <c r="B147" s="36">
        <f>H147+J147+L147+N147+P147+R147+T147+V147+X147+Z147+AB147+AD147</f>
        <v>0</v>
      </c>
      <c r="C147" s="37">
        <f>H147+J147+L147+N147+P147+R147+T147+V147</f>
        <v>0</v>
      </c>
      <c r="D147" s="36"/>
      <c r="E147" s="37">
        <f>I147+K147+M147+O147+Q147+S147+U147+W147</f>
        <v>0</v>
      </c>
      <c r="F147" s="35"/>
      <c r="G147" s="37"/>
      <c r="H147" s="36">
        <v>0</v>
      </c>
      <c r="I147" s="36">
        <v>0</v>
      </c>
      <c r="J147" s="35">
        <v>0</v>
      </c>
      <c r="K147" s="35">
        <v>0</v>
      </c>
      <c r="L147" s="36">
        <v>0</v>
      </c>
      <c r="M147" s="36">
        <v>0</v>
      </c>
      <c r="N147" s="68">
        <v>0</v>
      </c>
      <c r="O147" s="36">
        <v>0</v>
      </c>
      <c r="P147" s="68">
        <v>0</v>
      </c>
      <c r="Q147" s="36">
        <v>0</v>
      </c>
      <c r="R147" s="36">
        <v>0</v>
      </c>
      <c r="S147" s="36">
        <v>0</v>
      </c>
      <c r="T147" s="36">
        <v>0</v>
      </c>
      <c r="U147" s="68">
        <v>0</v>
      </c>
      <c r="V147" s="68">
        <v>0</v>
      </c>
      <c r="W147" s="68">
        <v>0</v>
      </c>
      <c r="X147" s="68">
        <v>0</v>
      </c>
      <c r="Y147" s="36">
        <v>0</v>
      </c>
      <c r="Z147" s="68">
        <v>0</v>
      </c>
      <c r="AA147" s="36">
        <v>0</v>
      </c>
      <c r="AB147" s="68">
        <v>0</v>
      </c>
      <c r="AC147" s="36">
        <v>0</v>
      </c>
      <c r="AD147" s="68">
        <v>0</v>
      </c>
      <c r="AE147" s="36">
        <v>0</v>
      </c>
      <c r="AF147" s="14"/>
    </row>
    <row r="148" spans="1:32" s="11" customFormat="1" ht="18.75">
      <c r="A148" s="32" t="s">
        <v>23</v>
      </c>
      <c r="B148" s="36">
        <f>H148+J148+L148+N148+P148+R148+T148+V148+X148+Z148+AB148+AD148</f>
        <v>73.9</v>
      </c>
      <c r="C148" s="37">
        <f>H148+J148+L148+N148+P148+R148+T148+V148</f>
        <v>0</v>
      </c>
      <c r="D148" s="36">
        <v>0</v>
      </c>
      <c r="E148" s="37">
        <f>I148+K148+M148+O148+Q148+S148+U148+W148</f>
        <v>0</v>
      </c>
      <c r="F148" s="35"/>
      <c r="G148" s="37"/>
      <c r="H148" s="36">
        <v>0</v>
      </c>
      <c r="I148" s="36">
        <v>0</v>
      </c>
      <c r="J148" s="35">
        <v>0</v>
      </c>
      <c r="K148" s="35">
        <v>0</v>
      </c>
      <c r="L148" s="36">
        <v>0</v>
      </c>
      <c r="M148" s="36">
        <v>0</v>
      </c>
      <c r="N148" s="68">
        <v>0</v>
      </c>
      <c r="O148" s="36">
        <v>0</v>
      </c>
      <c r="P148" s="68">
        <v>0</v>
      </c>
      <c r="Q148" s="36">
        <v>0</v>
      </c>
      <c r="R148" s="36">
        <v>0</v>
      </c>
      <c r="S148" s="36">
        <v>0</v>
      </c>
      <c r="T148" s="36">
        <v>0</v>
      </c>
      <c r="U148" s="68">
        <v>0</v>
      </c>
      <c r="V148" s="68">
        <v>0</v>
      </c>
      <c r="W148" s="68">
        <v>0</v>
      </c>
      <c r="X148" s="68">
        <v>0</v>
      </c>
      <c r="Y148" s="36">
        <v>0</v>
      </c>
      <c r="Z148" s="68">
        <v>73.9</v>
      </c>
      <c r="AA148" s="36">
        <v>0</v>
      </c>
      <c r="AB148" s="68">
        <v>0</v>
      </c>
      <c r="AC148" s="36">
        <v>0</v>
      </c>
      <c r="AD148" s="68">
        <v>0</v>
      </c>
      <c r="AE148" s="36">
        <v>0</v>
      </c>
      <c r="AF148" s="14"/>
    </row>
    <row r="149" spans="1:32" s="11" customFormat="1" ht="18.75">
      <c r="A149" s="32" t="s">
        <v>24</v>
      </c>
      <c r="B149" s="36">
        <f>H149+J149+L149+N149+P149+R149+T149+V149+X149+Z149+AB149+AD149</f>
        <v>0</v>
      </c>
      <c r="C149" s="37">
        <f>H149+J149+L149+N149+P149+R149+T149+V149</f>
        <v>0</v>
      </c>
      <c r="D149" s="36"/>
      <c r="E149" s="37">
        <f>I149+K149+M149+O149+Q149+S149+U149+W149</f>
        <v>0</v>
      </c>
      <c r="F149" s="35"/>
      <c r="G149" s="37"/>
      <c r="H149" s="36">
        <v>0</v>
      </c>
      <c r="I149" s="36">
        <v>0</v>
      </c>
      <c r="J149" s="35">
        <v>0</v>
      </c>
      <c r="K149" s="35">
        <v>0</v>
      </c>
      <c r="L149" s="36">
        <v>0</v>
      </c>
      <c r="M149" s="36">
        <v>0</v>
      </c>
      <c r="N149" s="68">
        <v>0</v>
      </c>
      <c r="O149" s="36">
        <v>0</v>
      </c>
      <c r="P149" s="68">
        <v>0</v>
      </c>
      <c r="Q149" s="36">
        <v>0</v>
      </c>
      <c r="R149" s="36">
        <v>0</v>
      </c>
      <c r="S149" s="36">
        <v>0</v>
      </c>
      <c r="T149" s="36">
        <v>0</v>
      </c>
      <c r="U149" s="68">
        <v>0</v>
      </c>
      <c r="V149" s="68">
        <v>0</v>
      </c>
      <c r="W149" s="68">
        <v>0</v>
      </c>
      <c r="X149" s="68">
        <v>0</v>
      </c>
      <c r="Y149" s="36">
        <v>0</v>
      </c>
      <c r="Z149" s="68">
        <v>0</v>
      </c>
      <c r="AA149" s="36">
        <v>0</v>
      </c>
      <c r="AB149" s="68">
        <v>0</v>
      </c>
      <c r="AC149" s="36">
        <v>0</v>
      </c>
      <c r="AD149" s="68">
        <v>0</v>
      </c>
      <c r="AE149" s="36">
        <v>0</v>
      </c>
      <c r="AF149" s="14"/>
    </row>
    <row r="150" spans="1:32" s="11" customFormat="1" ht="18.75">
      <c r="A150" s="32" t="s">
        <v>25</v>
      </c>
      <c r="B150" s="36">
        <f>H150+J150+L150+N150+P150+R150+T150+V150+X150+Z150+AB150+AD150</f>
        <v>0</v>
      </c>
      <c r="C150" s="37">
        <f>H150+J150+L150+N150+P150+R150+T150+V150</f>
        <v>0</v>
      </c>
      <c r="D150" s="36"/>
      <c r="E150" s="37">
        <f>I150+K150+M150+O150+Q150+S150+U150+W150</f>
        <v>0</v>
      </c>
      <c r="F150" s="35"/>
      <c r="G150" s="37"/>
      <c r="H150" s="36">
        <v>0</v>
      </c>
      <c r="I150" s="36">
        <v>0</v>
      </c>
      <c r="J150" s="35">
        <v>0</v>
      </c>
      <c r="K150" s="35">
        <v>0</v>
      </c>
      <c r="L150" s="36">
        <v>0</v>
      </c>
      <c r="M150" s="36">
        <v>0</v>
      </c>
      <c r="N150" s="68">
        <v>0</v>
      </c>
      <c r="O150" s="36">
        <v>0</v>
      </c>
      <c r="P150" s="68">
        <v>0</v>
      </c>
      <c r="Q150" s="36">
        <v>0</v>
      </c>
      <c r="R150" s="36">
        <v>0</v>
      </c>
      <c r="S150" s="36">
        <v>0</v>
      </c>
      <c r="T150" s="36">
        <v>0</v>
      </c>
      <c r="U150" s="68">
        <v>0</v>
      </c>
      <c r="V150" s="68">
        <v>0</v>
      </c>
      <c r="W150" s="68">
        <v>0</v>
      </c>
      <c r="X150" s="68">
        <v>0</v>
      </c>
      <c r="Y150" s="36">
        <v>0</v>
      </c>
      <c r="Z150" s="68">
        <v>0</v>
      </c>
      <c r="AA150" s="36">
        <v>0</v>
      </c>
      <c r="AB150" s="68">
        <v>0</v>
      </c>
      <c r="AC150" s="36">
        <v>0</v>
      </c>
      <c r="AD150" s="68">
        <v>0</v>
      </c>
      <c r="AE150" s="36">
        <v>0</v>
      </c>
      <c r="AF150" s="14"/>
    </row>
    <row r="151" spans="1:32" s="11" customFormat="1" ht="37.5">
      <c r="A151" s="33" t="s">
        <v>70</v>
      </c>
      <c r="B151" s="36"/>
      <c r="C151" s="38"/>
      <c r="D151" s="38"/>
      <c r="E151" s="39"/>
      <c r="F151" s="42"/>
      <c r="G151" s="37"/>
      <c r="H151" s="36"/>
      <c r="I151" s="39"/>
      <c r="J151" s="35"/>
      <c r="K151" s="35"/>
      <c r="L151" s="36"/>
      <c r="M151" s="39"/>
      <c r="N151" s="68"/>
      <c r="O151" s="39"/>
      <c r="P151" s="68"/>
      <c r="Q151" s="39"/>
      <c r="R151" s="36"/>
      <c r="S151" s="39"/>
      <c r="T151" s="36"/>
      <c r="U151" s="67"/>
      <c r="V151" s="68"/>
      <c r="W151" s="67"/>
      <c r="X151" s="68"/>
      <c r="Y151" s="39"/>
      <c r="Z151" s="68"/>
      <c r="AA151" s="39"/>
      <c r="AB151" s="68"/>
      <c r="AC151" s="39"/>
      <c r="AD151" s="68"/>
      <c r="AE151" s="39"/>
      <c r="AF151" s="14"/>
    </row>
    <row r="152" spans="1:32" s="11" customFormat="1" ht="18.75">
      <c r="A152" s="28" t="s">
        <v>29</v>
      </c>
      <c r="B152" s="35">
        <f>B153+B154+B155+B156</f>
        <v>150.9</v>
      </c>
      <c r="C152" s="35">
        <f>C153+C154+C155+C156</f>
        <v>150.9</v>
      </c>
      <c r="D152" s="35">
        <f>D153+D154+D155+D156</f>
        <v>150.9</v>
      </c>
      <c r="E152" s="35">
        <f>E153+E154+E155+E156</f>
        <v>150.9</v>
      </c>
      <c r="F152" s="35">
        <f>E152/B152*100</f>
        <v>100</v>
      </c>
      <c r="G152" s="37">
        <f>E152/C152*100</f>
        <v>100</v>
      </c>
      <c r="H152" s="35">
        <f aca="true" t="shared" si="26" ref="H152:AE152">H153+H154+H155+H156</f>
        <v>0</v>
      </c>
      <c r="I152" s="35">
        <f t="shared" si="26"/>
        <v>0</v>
      </c>
      <c r="J152" s="35">
        <f t="shared" si="26"/>
        <v>0</v>
      </c>
      <c r="K152" s="35">
        <f t="shared" si="26"/>
        <v>0</v>
      </c>
      <c r="L152" s="35">
        <f t="shared" si="26"/>
        <v>0</v>
      </c>
      <c r="M152" s="35">
        <f t="shared" si="26"/>
        <v>0</v>
      </c>
      <c r="N152" s="65">
        <f t="shared" si="26"/>
        <v>0</v>
      </c>
      <c r="O152" s="35">
        <f t="shared" si="26"/>
        <v>0</v>
      </c>
      <c r="P152" s="65">
        <f t="shared" si="26"/>
        <v>114</v>
      </c>
      <c r="Q152" s="35">
        <f t="shared" si="26"/>
        <v>32.4</v>
      </c>
      <c r="R152" s="35">
        <f t="shared" si="26"/>
        <v>15</v>
      </c>
      <c r="S152" s="35">
        <f t="shared" si="26"/>
        <v>96.6</v>
      </c>
      <c r="T152" s="35">
        <f t="shared" si="26"/>
        <v>21.9</v>
      </c>
      <c r="U152" s="65">
        <f t="shared" si="26"/>
        <v>21.9</v>
      </c>
      <c r="V152" s="65">
        <f t="shared" si="26"/>
        <v>0</v>
      </c>
      <c r="W152" s="65">
        <f t="shared" si="26"/>
        <v>0</v>
      </c>
      <c r="X152" s="65">
        <f t="shared" si="26"/>
        <v>0</v>
      </c>
      <c r="Y152" s="35">
        <f t="shared" si="26"/>
        <v>0</v>
      </c>
      <c r="Z152" s="65">
        <f t="shared" si="26"/>
        <v>0</v>
      </c>
      <c r="AA152" s="35">
        <f t="shared" si="26"/>
        <v>0</v>
      </c>
      <c r="AB152" s="65">
        <f t="shared" si="26"/>
        <v>0</v>
      </c>
      <c r="AC152" s="35">
        <f t="shared" si="26"/>
        <v>0</v>
      </c>
      <c r="AD152" s="65">
        <f t="shared" si="26"/>
        <v>0</v>
      </c>
      <c r="AE152" s="35">
        <f t="shared" si="26"/>
        <v>0</v>
      </c>
      <c r="AF152" s="14"/>
    </row>
    <row r="153" spans="1:32" s="11" customFormat="1" ht="18.75">
      <c r="A153" s="32" t="s">
        <v>22</v>
      </c>
      <c r="B153" s="36">
        <f>H153+J153+L153+N153+P153+R153+T153+V153+X153+Z153+AB153+AD153</f>
        <v>0</v>
      </c>
      <c r="C153" s="37">
        <f>H153+J153+L153+N153+P153+R153+T153+V153</f>
        <v>0</v>
      </c>
      <c r="D153" s="36"/>
      <c r="E153" s="37">
        <f>I153+K153+M153+O153+Q153+S153+U153+W153</f>
        <v>0</v>
      </c>
      <c r="F153" s="42"/>
      <c r="G153" s="37"/>
      <c r="H153" s="36">
        <v>0</v>
      </c>
      <c r="I153" s="36">
        <v>0</v>
      </c>
      <c r="J153" s="35">
        <v>0</v>
      </c>
      <c r="K153" s="35">
        <v>0</v>
      </c>
      <c r="L153" s="36">
        <v>0</v>
      </c>
      <c r="M153" s="36">
        <v>0</v>
      </c>
      <c r="N153" s="68">
        <v>0</v>
      </c>
      <c r="O153" s="36">
        <v>0</v>
      </c>
      <c r="P153" s="68">
        <v>0</v>
      </c>
      <c r="Q153" s="36">
        <v>0</v>
      </c>
      <c r="R153" s="36">
        <v>0</v>
      </c>
      <c r="S153" s="36">
        <v>0</v>
      </c>
      <c r="T153" s="36">
        <v>0</v>
      </c>
      <c r="U153" s="68">
        <v>0</v>
      </c>
      <c r="V153" s="68">
        <v>0</v>
      </c>
      <c r="W153" s="68">
        <v>0</v>
      </c>
      <c r="X153" s="68">
        <v>0</v>
      </c>
      <c r="Y153" s="36">
        <v>0</v>
      </c>
      <c r="Z153" s="68">
        <v>0</v>
      </c>
      <c r="AA153" s="36">
        <v>0</v>
      </c>
      <c r="AB153" s="68">
        <v>0</v>
      </c>
      <c r="AC153" s="36">
        <v>0</v>
      </c>
      <c r="AD153" s="68">
        <v>0</v>
      </c>
      <c r="AE153" s="36">
        <v>0</v>
      </c>
      <c r="AF153" s="14"/>
    </row>
    <row r="154" spans="1:32" s="11" customFormat="1" ht="18.75">
      <c r="A154" s="32" t="s">
        <v>23</v>
      </c>
      <c r="B154" s="36">
        <f>H154+J154+L154+N154+P154+R154+T154+V154+X154+Z154+AB154+AD154</f>
        <v>150.9</v>
      </c>
      <c r="C154" s="37">
        <f>H154+J154+L154+N154+P154+R154+T154+V154</f>
        <v>150.9</v>
      </c>
      <c r="D154" s="37">
        <f>E154</f>
        <v>150.9</v>
      </c>
      <c r="E154" s="37">
        <f>I154+K154+M154+O154+Q154+S154+U154+W154</f>
        <v>150.9</v>
      </c>
      <c r="F154" s="35">
        <f>E154/B154*100</f>
        <v>100</v>
      </c>
      <c r="G154" s="37">
        <f>E154/C154*100</f>
        <v>100</v>
      </c>
      <c r="H154" s="36">
        <v>0</v>
      </c>
      <c r="I154" s="36">
        <v>0</v>
      </c>
      <c r="J154" s="35">
        <v>0</v>
      </c>
      <c r="K154" s="35">
        <v>0</v>
      </c>
      <c r="L154" s="36">
        <v>0</v>
      </c>
      <c r="M154" s="36">
        <v>0</v>
      </c>
      <c r="N154" s="68">
        <v>0</v>
      </c>
      <c r="O154" s="36">
        <v>0</v>
      </c>
      <c r="P154" s="68">
        <v>114</v>
      </c>
      <c r="Q154" s="36">
        <v>32.4</v>
      </c>
      <c r="R154" s="36">
        <v>15</v>
      </c>
      <c r="S154" s="36">
        <v>96.6</v>
      </c>
      <c r="T154" s="36">
        <v>21.9</v>
      </c>
      <c r="U154" s="68">
        <v>21.9</v>
      </c>
      <c r="V154" s="68">
        <v>0</v>
      </c>
      <c r="W154" s="68">
        <v>0</v>
      </c>
      <c r="X154" s="68">
        <v>0</v>
      </c>
      <c r="Y154" s="36">
        <v>0</v>
      </c>
      <c r="Z154" s="68">
        <v>0</v>
      </c>
      <c r="AA154" s="36">
        <v>0</v>
      </c>
      <c r="AB154" s="68">
        <v>0</v>
      </c>
      <c r="AC154" s="36">
        <v>0</v>
      </c>
      <c r="AD154" s="68">
        <v>0</v>
      </c>
      <c r="AE154" s="36">
        <v>0</v>
      </c>
      <c r="AF154" s="14"/>
    </row>
    <row r="155" spans="1:32" s="11" customFormat="1" ht="18.75">
      <c r="A155" s="32" t="s">
        <v>24</v>
      </c>
      <c r="B155" s="36">
        <f>H155+J155+L155+N155+P155+R155+T155+V155+X155+Z155+AB155+AD155</f>
        <v>0</v>
      </c>
      <c r="C155" s="37">
        <f>H155+J155+L155+N155+P155+R155+T155+V155</f>
        <v>0</v>
      </c>
      <c r="D155" s="36"/>
      <c r="E155" s="37">
        <f>I155+K155+M155+O155+Q155+S155+U155+W155</f>
        <v>0</v>
      </c>
      <c r="F155" s="42"/>
      <c r="G155" s="37"/>
      <c r="H155" s="36">
        <v>0</v>
      </c>
      <c r="I155" s="36">
        <v>0</v>
      </c>
      <c r="J155" s="35">
        <v>0</v>
      </c>
      <c r="K155" s="35">
        <v>0</v>
      </c>
      <c r="L155" s="36">
        <v>0</v>
      </c>
      <c r="M155" s="36">
        <v>0</v>
      </c>
      <c r="N155" s="68">
        <v>0</v>
      </c>
      <c r="O155" s="36">
        <v>0</v>
      </c>
      <c r="P155" s="68">
        <v>0</v>
      </c>
      <c r="Q155" s="36">
        <v>0</v>
      </c>
      <c r="R155" s="36">
        <v>0</v>
      </c>
      <c r="S155" s="36">
        <v>0</v>
      </c>
      <c r="T155" s="36">
        <v>0</v>
      </c>
      <c r="U155" s="68">
        <v>0</v>
      </c>
      <c r="V155" s="68">
        <v>0</v>
      </c>
      <c r="W155" s="68">
        <v>0</v>
      </c>
      <c r="X155" s="68">
        <v>0</v>
      </c>
      <c r="Y155" s="36">
        <v>0</v>
      </c>
      <c r="Z155" s="68">
        <v>0</v>
      </c>
      <c r="AA155" s="36">
        <v>0</v>
      </c>
      <c r="AB155" s="68">
        <v>0</v>
      </c>
      <c r="AC155" s="36">
        <v>0</v>
      </c>
      <c r="AD155" s="68">
        <v>0</v>
      </c>
      <c r="AE155" s="36">
        <v>0</v>
      </c>
      <c r="AF155" s="14"/>
    </row>
    <row r="156" spans="1:32" s="11" customFormat="1" ht="18.75">
      <c r="A156" s="32" t="s">
        <v>25</v>
      </c>
      <c r="B156" s="36">
        <f>H156+J156+L156+N156+P156+R156+T156+V156+X156+Z156+AB156+AD156</f>
        <v>0</v>
      </c>
      <c r="C156" s="37">
        <f>H156+J156+L156+N156+P156+R156+T156+V156</f>
        <v>0</v>
      </c>
      <c r="D156" s="36"/>
      <c r="E156" s="37">
        <f>I156+K156+M156+O156+Q156+S156+U156+W156</f>
        <v>0</v>
      </c>
      <c r="F156" s="42"/>
      <c r="G156" s="37"/>
      <c r="H156" s="36">
        <v>0</v>
      </c>
      <c r="I156" s="36">
        <v>0</v>
      </c>
      <c r="J156" s="35">
        <v>0</v>
      </c>
      <c r="K156" s="35">
        <v>0</v>
      </c>
      <c r="L156" s="36">
        <v>0</v>
      </c>
      <c r="M156" s="36">
        <v>0</v>
      </c>
      <c r="N156" s="68">
        <v>0</v>
      </c>
      <c r="O156" s="36">
        <v>0</v>
      </c>
      <c r="P156" s="68">
        <v>0</v>
      </c>
      <c r="Q156" s="36">
        <v>0</v>
      </c>
      <c r="R156" s="36">
        <v>0</v>
      </c>
      <c r="S156" s="36">
        <v>0</v>
      </c>
      <c r="T156" s="36">
        <v>0</v>
      </c>
      <c r="U156" s="68">
        <v>0</v>
      </c>
      <c r="V156" s="68">
        <v>0</v>
      </c>
      <c r="W156" s="68">
        <v>0</v>
      </c>
      <c r="X156" s="68">
        <v>0</v>
      </c>
      <c r="Y156" s="36">
        <v>0</v>
      </c>
      <c r="Z156" s="68">
        <v>0</v>
      </c>
      <c r="AA156" s="36">
        <v>0</v>
      </c>
      <c r="AB156" s="68">
        <v>0</v>
      </c>
      <c r="AC156" s="36">
        <v>0</v>
      </c>
      <c r="AD156" s="68">
        <v>0</v>
      </c>
      <c r="AE156" s="36">
        <v>0</v>
      </c>
      <c r="AF156" s="14"/>
    </row>
    <row r="157" spans="1:32" s="11" customFormat="1" ht="41.25" customHeight="1">
      <c r="A157" s="32" t="s">
        <v>56</v>
      </c>
      <c r="B157" s="36"/>
      <c r="C157" s="38"/>
      <c r="D157" s="38"/>
      <c r="E157" s="39"/>
      <c r="F157" s="42"/>
      <c r="G157" s="37"/>
      <c r="H157" s="36"/>
      <c r="I157" s="39"/>
      <c r="J157" s="35"/>
      <c r="K157" s="35"/>
      <c r="L157" s="36"/>
      <c r="M157" s="39"/>
      <c r="N157" s="68"/>
      <c r="O157" s="39"/>
      <c r="P157" s="68"/>
      <c r="Q157" s="39"/>
      <c r="R157" s="36"/>
      <c r="S157" s="39"/>
      <c r="T157" s="36"/>
      <c r="U157" s="67"/>
      <c r="V157" s="68"/>
      <c r="W157" s="67"/>
      <c r="X157" s="68"/>
      <c r="Y157" s="39"/>
      <c r="Z157" s="68"/>
      <c r="AA157" s="39"/>
      <c r="AB157" s="68"/>
      <c r="AC157" s="39"/>
      <c r="AD157" s="68"/>
      <c r="AE157" s="39"/>
      <c r="AF157" s="14"/>
    </row>
    <row r="158" spans="1:32" s="11" customFormat="1" ht="18.75">
      <c r="A158" s="28" t="s">
        <v>29</v>
      </c>
      <c r="B158" s="35">
        <f>B159+B160+B161+B162</f>
        <v>150</v>
      </c>
      <c r="C158" s="35">
        <f>C159+C160+C161+C162</f>
        <v>150</v>
      </c>
      <c r="D158" s="35">
        <v>150</v>
      </c>
      <c r="E158" s="35">
        <f>E159+E160+E161+E162</f>
        <v>150</v>
      </c>
      <c r="F158" s="37">
        <f>(E158/B158)*100</f>
        <v>100</v>
      </c>
      <c r="G158" s="37">
        <f>(E158/C158)*100</f>
        <v>100</v>
      </c>
      <c r="H158" s="35">
        <f aca="true" t="shared" si="27" ref="H158:AE158">H159+H160+H161+H162</f>
        <v>0</v>
      </c>
      <c r="I158" s="35">
        <f t="shared" si="27"/>
        <v>0</v>
      </c>
      <c r="J158" s="35">
        <f t="shared" si="27"/>
        <v>0</v>
      </c>
      <c r="K158" s="35">
        <f t="shared" si="27"/>
        <v>0</v>
      </c>
      <c r="L158" s="35">
        <f t="shared" si="27"/>
        <v>150</v>
      </c>
      <c r="M158" s="35">
        <f t="shared" si="27"/>
        <v>150</v>
      </c>
      <c r="N158" s="65">
        <f t="shared" si="27"/>
        <v>0</v>
      </c>
      <c r="O158" s="35">
        <f t="shared" si="27"/>
        <v>0</v>
      </c>
      <c r="P158" s="65">
        <f t="shared" si="27"/>
        <v>0</v>
      </c>
      <c r="Q158" s="35">
        <f t="shared" si="27"/>
        <v>0</v>
      </c>
      <c r="R158" s="35">
        <f t="shared" si="27"/>
        <v>0</v>
      </c>
      <c r="S158" s="35">
        <f t="shared" si="27"/>
        <v>0</v>
      </c>
      <c r="T158" s="35">
        <f t="shared" si="27"/>
        <v>0</v>
      </c>
      <c r="U158" s="65">
        <f t="shared" si="27"/>
        <v>0</v>
      </c>
      <c r="V158" s="65">
        <f t="shared" si="27"/>
        <v>0</v>
      </c>
      <c r="W158" s="65">
        <f t="shared" si="27"/>
        <v>0</v>
      </c>
      <c r="X158" s="65">
        <f t="shared" si="27"/>
        <v>0</v>
      </c>
      <c r="Y158" s="35">
        <f t="shared" si="27"/>
        <v>0</v>
      </c>
      <c r="Z158" s="65">
        <f t="shared" si="27"/>
        <v>0</v>
      </c>
      <c r="AA158" s="35">
        <f t="shared" si="27"/>
        <v>0</v>
      </c>
      <c r="AB158" s="65">
        <f t="shared" si="27"/>
        <v>0</v>
      </c>
      <c r="AC158" s="35">
        <f t="shared" si="27"/>
        <v>0</v>
      </c>
      <c r="AD158" s="65">
        <f t="shared" si="27"/>
        <v>0</v>
      </c>
      <c r="AE158" s="35">
        <f t="shared" si="27"/>
        <v>0</v>
      </c>
      <c r="AF158" s="14"/>
    </row>
    <row r="159" spans="1:32" s="11" customFormat="1" ht="18.75">
      <c r="A159" s="32" t="s">
        <v>22</v>
      </c>
      <c r="B159" s="36">
        <f>H159+J159+L159+N159+P159+R159+T159+V159+X159+Z159+AB159+AD159</f>
        <v>0</v>
      </c>
      <c r="C159" s="37">
        <f>H159+J159+L159+N159+P159+R159+T159+V159</f>
        <v>0</v>
      </c>
      <c r="D159" s="36"/>
      <c r="E159" s="37">
        <f>I159+K159+M159+O159+Q159+S159+U159+W159</f>
        <v>0</v>
      </c>
      <c r="F159" s="42"/>
      <c r="G159" s="37"/>
      <c r="H159" s="36">
        <v>0</v>
      </c>
      <c r="I159" s="36">
        <v>0</v>
      </c>
      <c r="J159" s="35">
        <v>0</v>
      </c>
      <c r="K159" s="35">
        <v>0</v>
      </c>
      <c r="L159" s="36">
        <v>0</v>
      </c>
      <c r="M159" s="36">
        <v>0</v>
      </c>
      <c r="N159" s="68">
        <v>0</v>
      </c>
      <c r="O159" s="36">
        <v>0</v>
      </c>
      <c r="P159" s="68">
        <v>0</v>
      </c>
      <c r="Q159" s="36">
        <v>0</v>
      </c>
      <c r="R159" s="36">
        <v>0</v>
      </c>
      <c r="S159" s="36">
        <v>0</v>
      </c>
      <c r="T159" s="36">
        <v>0</v>
      </c>
      <c r="U159" s="68">
        <v>0</v>
      </c>
      <c r="V159" s="68">
        <v>0</v>
      </c>
      <c r="W159" s="68">
        <v>0</v>
      </c>
      <c r="X159" s="68">
        <v>0</v>
      </c>
      <c r="Y159" s="36">
        <v>0</v>
      </c>
      <c r="Z159" s="68">
        <v>0</v>
      </c>
      <c r="AA159" s="36">
        <v>0</v>
      </c>
      <c r="AB159" s="68">
        <v>0</v>
      </c>
      <c r="AC159" s="36">
        <v>0</v>
      </c>
      <c r="AD159" s="68">
        <v>0</v>
      </c>
      <c r="AE159" s="36">
        <v>0</v>
      </c>
      <c r="AF159" s="14"/>
    </row>
    <row r="160" spans="1:32" s="11" customFormat="1" ht="16.5" customHeight="1">
      <c r="A160" s="32" t="s">
        <v>23</v>
      </c>
      <c r="B160" s="36">
        <f>H160+J160+L160+N160+P160+R160+T160+V160+X160+Z160+AB160+AD160</f>
        <v>150</v>
      </c>
      <c r="C160" s="37">
        <f>H160+J160+L160+N160+P160+R160+T160+V160</f>
        <v>150</v>
      </c>
      <c r="D160" s="36">
        <v>150</v>
      </c>
      <c r="E160" s="37">
        <f>I160+K160+M160+O160+Q160+S160+U160+W160</f>
        <v>150</v>
      </c>
      <c r="F160" s="37">
        <f>(E160/B160)*100</f>
        <v>100</v>
      </c>
      <c r="G160" s="37">
        <f>(E160/C160)*100</f>
        <v>100</v>
      </c>
      <c r="H160" s="36">
        <v>0</v>
      </c>
      <c r="I160" s="36">
        <v>0</v>
      </c>
      <c r="J160" s="35">
        <v>0</v>
      </c>
      <c r="K160" s="35">
        <v>0</v>
      </c>
      <c r="L160" s="36">
        <v>150</v>
      </c>
      <c r="M160" s="36">
        <v>150</v>
      </c>
      <c r="N160" s="68">
        <v>0</v>
      </c>
      <c r="O160" s="36">
        <v>0</v>
      </c>
      <c r="P160" s="68">
        <v>0</v>
      </c>
      <c r="Q160" s="36">
        <v>0</v>
      </c>
      <c r="R160" s="36">
        <v>0</v>
      </c>
      <c r="S160" s="36">
        <v>0</v>
      </c>
      <c r="T160" s="36">
        <v>0</v>
      </c>
      <c r="U160" s="68">
        <v>0</v>
      </c>
      <c r="V160" s="68">
        <v>0</v>
      </c>
      <c r="W160" s="68">
        <v>0</v>
      </c>
      <c r="X160" s="68">
        <v>0</v>
      </c>
      <c r="Y160" s="36">
        <v>0</v>
      </c>
      <c r="Z160" s="68">
        <v>0</v>
      </c>
      <c r="AA160" s="36">
        <v>0</v>
      </c>
      <c r="AB160" s="68">
        <v>0</v>
      </c>
      <c r="AC160" s="36">
        <v>0</v>
      </c>
      <c r="AD160" s="68">
        <v>0</v>
      </c>
      <c r="AE160" s="36">
        <v>0</v>
      </c>
      <c r="AF160" s="14"/>
    </row>
    <row r="161" spans="1:32" s="11" customFormat="1" ht="18.75">
      <c r="A161" s="32" t="s">
        <v>24</v>
      </c>
      <c r="B161" s="36">
        <f>H161+J161+L161+N161+P161+R161+T161+V161+X161+Z161+AB161+AD161</f>
        <v>0</v>
      </c>
      <c r="C161" s="37">
        <f>H161+J161+L161+N161+P161+R161+T161+V161</f>
        <v>0</v>
      </c>
      <c r="D161" s="36"/>
      <c r="E161" s="37">
        <f>I161+K161+M161+O161+Q161+S161+U161+W161</f>
        <v>0</v>
      </c>
      <c r="F161" s="42"/>
      <c r="G161" s="37"/>
      <c r="H161" s="36">
        <v>0</v>
      </c>
      <c r="I161" s="36">
        <v>0</v>
      </c>
      <c r="J161" s="35">
        <v>0</v>
      </c>
      <c r="K161" s="35">
        <v>0</v>
      </c>
      <c r="L161" s="36">
        <v>0</v>
      </c>
      <c r="M161" s="36">
        <v>0</v>
      </c>
      <c r="N161" s="68">
        <v>0</v>
      </c>
      <c r="O161" s="36">
        <v>0</v>
      </c>
      <c r="P161" s="68">
        <v>0</v>
      </c>
      <c r="Q161" s="36">
        <v>0</v>
      </c>
      <c r="R161" s="36">
        <v>0</v>
      </c>
      <c r="S161" s="36">
        <v>0</v>
      </c>
      <c r="T161" s="36">
        <v>0</v>
      </c>
      <c r="U161" s="68">
        <v>0</v>
      </c>
      <c r="V161" s="68">
        <v>0</v>
      </c>
      <c r="W161" s="68">
        <v>0</v>
      </c>
      <c r="X161" s="68">
        <v>0</v>
      </c>
      <c r="Y161" s="36">
        <v>0</v>
      </c>
      <c r="Z161" s="68">
        <v>0</v>
      </c>
      <c r="AA161" s="36">
        <v>0</v>
      </c>
      <c r="AB161" s="68">
        <v>0</v>
      </c>
      <c r="AC161" s="36">
        <v>0</v>
      </c>
      <c r="AD161" s="68">
        <v>0</v>
      </c>
      <c r="AE161" s="36">
        <v>0</v>
      </c>
      <c r="AF161" s="14"/>
    </row>
    <row r="162" spans="1:32" s="11" customFormat="1" ht="18.75">
      <c r="A162" s="32" t="s">
        <v>25</v>
      </c>
      <c r="B162" s="36">
        <f>H162+J162+L162+N162+P162+R162+T162+V162+X162+Z162+AB162+AD162</f>
        <v>0</v>
      </c>
      <c r="C162" s="37">
        <f>H162+J162+L162+N162+P162+R162+T162+V162</f>
        <v>0</v>
      </c>
      <c r="D162" s="36"/>
      <c r="E162" s="37">
        <f>I162+K162+M162+O162+Q162+S162+U162+W162</f>
        <v>0</v>
      </c>
      <c r="F162" s="42"/>
      <c r="G162" s="37"/>
      <c r="H162" s="36">
        <v>0</v>
      </c>
      <c r="I162" s="36">
        <v>0</v>
      </c>
      <c r="J162" s="35">
        <v>0</v>
      </c>
      <c r="K162" s="35">
        <v>0</v>
      </c>
      <c r="L162" s="36">
        <v>0</v>
      </c>
      <c r="M162" s="36">
        <v>0</v>
      </c>
      <c r="N162" s="68">
        <v>0</v>
      </c>
      <c r="O162" s="36">
        <v>0</v>
      </c>
      <c r="P162" s="68">
        <v>0</v>
      </c>
      <c r="Q162" s="36">
        <v>0</v>
      </c>
      <c r="R162" s="36">
        <v>0</v>
      </c>
      <c r="S162" s="36">
        <v>0</v>
      </c>
      <c r="T162" s="36">
        <v>0</v>
      </c>
      <c r="U162" s="68">
        <v>0</v>
      </c>
      <c r="V162" s="68">
        <v>0</v>
      </c>
      <c r="W162" s="68">
        <v>0</v>
      </c>
      <c r="X162" s="68">
        <v>0</v>
      </c>
      <c r="Y162" s="36">
        <v>0</v>
      </c>
      <c r="Z162" s="68">
        <v>0</v>
      </c>
      <c r="AA162" s="36">
        <v>0</v>
      </c>
      <c r="AB162" s="68">
        <v>0</v>
      </c>
      <c r="AC162" s="36">
        <v>0</v>
      </c>
      <c r="AD162" s="68">
        <v>0</v>
      </c>
      <c r="AE162" s="36">
        <v>0</v>
      </c>
      <c r="AF162" s="14"/>
    </row>
    <row r="163" spans="1:33" ht="16.5" customHeight="1">
      <c r="A163" s="28" t="s">
        <v>30</v>
      </c>
      <c r="B163" s="36">
        <f>B164+B165+B166+B167</f>
        <v>20619.44466</v>
      </c>
      <c r="C163" s="36">
        <f>C164+C165+C166+C167</f>
        <v>15781.60566</v>
      </c>
      <c r="D163" s="36">
        <f>D164+D165+D166+D167</f>
        <v>12765.95633</v>
      </c>
      <c r="E163" s="36">
        <f>E164+E165+E166+E167</f>
        <v>12658.71133</v>
      </c>
      <c r="F163" s="37">
        <f>(E163/B163)*100</f>
        <v>61.39210603744747</v>
      </c>
      <c r="G163" s="37">
        <f>(E163/C163)*100</f>
        <v>80.21180862530815</v>
      </c>
      <c r="H163" s="36">
        <f aca="true" t="shared" si="28" ref="H163:O163">H164+H165+H166+H167</f>
        <v>3051.075</v>
      </c>
      <c r="I163" s="36">
        <f t="shared" si="28"/>
        <v>1232.2549999999999</v>
      </c>
      <c r="J163" s="36">
        <f t="shared" si="28"/>
        <v>1437.6879999999999</v>
      </c>
      <c r="K163" s="36">
        <f t="shared" si="28"/>
        <v>2627.0730000000003</v>
      </c>
      <c r="L163" s="36">
        <f t="shared" si="28"/>
        <v>1607.628</v>
      </c>
      <c r="M163" s="36">
        <f t="shared" si="28"/>
        <v>1057.08</v>
      </c>
      <c r="N163" s="68">
        <f>N167+N166+N164+N165</f>
        <v>1547.7066599999998</v>
      </c>
      <c r="O163" s="36">
        <f t="shared" si="28"/>
        <v>1335.61562</v>
      </c>
      <c r="P163" s="68">
        <f>P167+P166+P164+P165</f>
        <v>1424.571</v>
      </c>
      <c r="Q163" s="36">
        <f>Q8+Q21+Q27+Q40+Q46+Q52+Q58+Q65+Q71+Q77+Q83+Q89+Q95+Q102+Q108+Q116+Q122+Q128+Q134+Q140+Q146+Q152+Q158</f>
        <v>1342.67771</v>
      </c>
      <c r="R163" s="36">
        <f>R164+R165+R166+R167</f>
        <v>1904.864</v>
      </c>
      <c r="S163" s="36">
        <f>S8+S21+S27+S40+S46+S52+S58+S65+S71+S77+S83+S89+S95+S102+S108+S116+S122+S128+S134+S140+S146+S152+S158</f>
        <v>987.51</v>
      </c>
      <c r="T163" s="36">
        <f>T167+T166+T164+T165</f>
        <v>1948.1749999999997</v>
      </c>
      <c r="U163" s="68">
        <f>U164+U165+U166+U167</f>
        <v>2230.9600000000005</v>
      </c>
      <c r="V163" s="68">
        <f>V164+V165+V166+V167</f>
        <v>1529.1329999999998</v>
      </c>
      <c r="W163" s="68">
        <f>W164+W165+W166+W167</f>
        <v>997.4799999999999</v>
      </c>
      <c r="X163" s="68">
        <f>X164+X165+X166+X167</f>
        <v>1330.765</v>
      </c>
      <c r="Y163" s="36">
        <f>Y8+Y21+Y27+Y40+Y46+Y52+Y58+Y65+Y71+Y77+Y83+Y89+Y95+Y102+Y108+Y116+Y122+Y128+Y134+Y140+Y146+Y152+Y158</f>
        <v>740.1600000000001</v>
      </c>
      <c r="Z163" s="68">
        <f>Z164+Z165+Z166+Z167</f>
        <v>1750.9750000000001</v>
      </c>
      <c r="AA163" s="36">
        <f>AA8+AA21+AA27+AA40+AA46+AA52+AA58+AA65+AA71+AA77+AA83+AA89+AA95+AA102+AA108+AA116+AA122+AA128+AA134+AA140+AA146+AA152+AA158</f>
        <v>0</v>
      </c>
      <c r="AB163" s="68">
        <f>AB164+AB165+AB166+AB167</f>
        <v>1041.785</v>
      </c>
      <c r="AC163" s="36">
        <f>AC8+AC21+AC27+AC40+AC46+AC52+AC58+AC65+AC71+AC77+AC83+AC89+AC95+AC102+AC108+AC116+AC122+AC128+AC134+AC140+AC146+AC152+AC158</f>
        <v>0</v>
      </c>
      <c r="AD163" s="68">
        <f>AD164+AD165+AD166+AD167</f>
        <v>2045.0789999999997</v>
      </c>
      <c r="AE163" s="36">
        <f>AE8+AE21+AE27+AE40+AE46+AE52+AE58+AE65+AE71+AE77+AE83+AE89+AE95+AE102+AE108+AE116+AE122+AE128+AE134+AE140+AE146+AE152+AE158</f>
        <v>0</v>
      </c>
      <c r="AF163" s="14"/>
      <c r="AG163" s="74">
        <f>H163+J163+L163+N163+P163+R163+T163+V163+X163+Z163+AB163+AD163</f>
        <v>20619.444659999994</v>
      </c>
    </row>
    <row r="164" spans="1:32" s="11" customFormat="1" ht="18.75">
      <c r="A164" s="32" t="s">
        <v>22</v>
      </c>
      <c r="B164" s="36">
        <f>B9+B22+B28+B41+B47+B53+B59+B66+B72+B78+B84+B90+B96+B103+B109+B117+B123+B129+B135+B141+B147+B153+B159+B15</f>
        <v>9274.647660000002</v>
      </c>
      <c r="C164" s="37">
        <f>H164+J164+L164+N164+P164+R164+T164+V164+X164</f>
        <v>6662.27266</v>
      </c>
      <c r="D164" s="36">
        <f>D159+D153+D147+D141+D135+D129+D123+D117+D109+D103+D96+D90+D84+D78+D66+D59+D53+D47+D41+D34+D28+D22+D15+D9</f>
        <v>4767.87339</v>
      </c>
      <c r="E164" s="35">
        <f>I164+K164+M164+O164+Q164+S164+U164+W164+Y164</f>
        <v>4692.62839</v>
      </c>
      <c r="F164" s="37">
        <f>(E164/B164)*100</f>
        <v>50.59629823177561</v>
      </c>
      <c r="G164" s="37">
        <f>(E164/C164)*100</f>
        <v>70.4358501892956</v>
      </c>
      <c r="H164" s="36">
        <f aca="true" t="shared" si="29" ref="H164:N164">H9+H15+H22+H28+H41+H47+H53+H59+H66+H72+H78+H84+H90+H96+H103+H109+H117+H123+H129+H135+H141+H147+H153+H159</f>
        <v>999.78</v>
      </c>
      <c r="I164" s="36">
        <f>I9+I15+I22+I28+I41+I47+I53+I59+I66+I72+I78+I84+I90+I96+I103+I109+I117+I123+I129+I135+I141+I147+I153+I159</f>
        <v>796.507</v>
      </c>
      <c r="J164" s="36">
        <f t="shared" si="29"/>
        <v>842.47</v>
      </c>
      <c r="K164" s="36">
        <f>K9+K15+K22+K28+K41+K47+K53+K59+K66+K72+K78+K84+K90+K96+K103+K109+K117+K123+K129+K135+K141+K147+K153+K159</f>
        <v>886.669</v>
      </c>
      <c r="L164" s="36">
        <f t="shared" si="29"/>
        <v>225.986</v>
      </c>
      <c r="M164" s="36">
        <f t="shared" si="29"/>
        <v>142.762</v>
      </c>
      <c r="N164" s="36">
        <f t="shared" si="29"/>
        <v>482.57165999999995</v>
      </c>
      <c r="O164" s="36">
        <f>O9+O22+O28+O41+O47+O53+O59+O66+O72+O78+O84+O90+O96+O103+O109+O117+O123+O129+O135+O141+O147+O153+O159+O15</f>
        <v>341.13439</v>
      </c>
      <c r="P164" s="36">
        <f>P9+P15+P22+P28+P41+P47+P53+P59+P66+P72+P78+P84+P90+P96+P103+P109+P117+P123+P129+P135+P141+P147+P153+P159</f>
        <v>378.909</v>
      </c>
      <c r="Q164" s="36">
        <f>Q9+Q15+Q22+Q28+Q41+Q47+Q53+Q59+Q66+Q72+Q78+Q84+Q90+Q96+Q103+Q109+Q117+Q123+Q129+Q135+Q141+Q147+Q153+Q159</f>
        <v>434.928</v>
      </c>
      <c r="R164" s="36">
        <f>R9+R15+R22+R28+R41+R47+R53+R59+R66+R72+R78+R84+R90+R96+R103+R109+R117+R123+R129+R135+R141+R147+R153+R159</f>
        <v>909.1949999999999</v>
      </c>
      <c r="S164" s="36">
        <f>S9+S22+S28+S41+S47+S53+S59+S66+S72+S78+S84+S90+S96+S103+S109+S117+S123+S129+S135+S141+S147+S153+S159+S15</f>
        <v>355.198</v>
      </c>
      <c r="T164" s="36">
        <f>T9+T15+T22+T28+T41+T47+T53+T59+T66+T72+T78+T84+T90+T96+T103+T109+T117+T123+T129+T135+T141+T147+T153+T159</f>
        <v>613.6659999999999</v>
      </c>
      <c r="U164" s="36">
        <f>U9+U15+U22+U28+U41+U47+U53+U59+U66+U72+U78+U84+U90+U96+U103+U109+U117+U123+U129+U135+U141+U147+U153+U159</f>
        <v>386.37</v>
      </c>
      <c r="V164" s="68">
        <f>V9+V15+V22+V28+V41+V47+V53+V59+V66+V72+V78+V84+V90+V96+V103+V109+V117+V123+V129+V135+V141+V147+V153+V159</f>
        <v>1202.8819999999998</v>
      </c>
      <c r="W164" s="68">
        <f>W9+W15+W22+W28+W41+W47+W53+W59+W66+W72+W78+W84+W90+W96+W103+W109+W117+W123+W129+W135+W141+W147+W153+W159</f>
        <v>671.4399999999999</v>
      </c>
      <c r="X164" s="68">
        <f>X9+X15+X22+X28+X41+X47+X53+X59+X66+X72+X78+X84+X90+X96+X103+X109+X117+X123+X129+X135+X141+X147+X153+X159</f>
        <v>1006.813</v>
      </c>
      <c r="Y164" s="36">
        <f>Y9+Y22+Y28+Y41+Y47+Y53+Y59+Y66+Y72+Y78+Y84+Y90+Y96+Y103+Y109+Y117+Y123+Y129+Y135+Y141+Y147+Y153+Y159+Y15</f>
        <v>677.62</v>
      </c>
      <c r="Z164" s="68">
        <f>Z9+Z15+Z22+Z28+Z41+Z47+Z53+Z59+Z66+Z72+Z78+Z84+Z90+Z96+Z103+Z109+Z117+Z123+Z129+Z135+Z141+Z147+Z153+Z159</f>
        <v>591.501</v>
      </c>
      <c r="AA164" s="36">
        <f>AA9+AA22+AA28+AA41+AA47+AA53+AA59+AA66+AA72+AA78+AA84+AA90+AA96+AA103+AA109+AA117+AA123+AA129+AA135+AA141+AA147+AA153+AA159+AA15</f>
        <v>0</v>
      </c>
      <c r="AB164" s="68">
        <f>AB9+AB15+AB22+AB28+AB41+AB47+AB53+AB59+AB66+AB72+AB78+AB84+AB90+AB96+AB103+AB109+AB117+AB123+AB129+AB135+AB141+AB147+AB153+AB159</f>
        <v>391.105</v>
      </c>
      <c r="AC164" s="36">
        <f>AC9+AC22+AC28+AC41+AC47+AC53+AC59+AC66+AC72+AC78+AC84+AC90+AC96+AC103+AC109+AC117+AC123+AC129+AC135+AC141+AC147+AC153+AC159+AC15</f>
        <v>0</v>
      </c>
      <c r="AD164" s="68">
        <f>AD9+AD15+AD22+AD28+AD41+AD47+AD53+AD59+AD66+AD72+AD78+AD84+AD90+AD96+AD103+AD109+AD117+AD123+AD129+AD135+AD141+AD147+AD153+AD159</f>
        <v>1629.7689999999998</v>
      </c>
      <c r="AE164" s="36">
        <f>AE9+AE22+AE28+AE41+AE47+AE53+AE59+AE66+AE72+AE78+AE84+AE90+AE96+AE103+AE109+AE117+AE123+AE129+AE135+AE141+AE147+AE153+AE159+AE15</f>
        <v>0</v>
      </c>
      <c r="AF164" s="14"/>
    </row>
    <row r="165" spans="1:32" s="11" customFormat="1" ht="18.75">
      <c r="A165" s="32" t="s">
        <v>23</v>
      </c>
      <c r="B165" s="36">
        <f>B10+B23+B29+B42+B48+B54+B60+B67+B73+B79+B85+B91+B97+B104+B110+B118+B124+B130+B136+B142+B148+B154+B160+B16</f>
        <v>6498.695999999999</v>
      </c>
      <c r="C165" s="37">
        <f>H165+J165+L165+N165+P165+R165+T165+V165+X165</f>
        <v>4872.146000000001</v>
      </c>
      <c r="D165" s="36">
        <f>D160+D154+D148+D142+D136+D130+D124+D118+D110+D104+D97+D91+D85+D79+D73+D67+D60+D54+D48+D42+D35+D29+D23+D16+D10</f>
        <v>4361.28025</v>
      </c>
      <c r="E165" s="35">
        <f>I165+K165+M165+O165+Q165+S165+U165+W165+Y165</f>
        <v>4329.28025</v>
      </c>
      <c r="F165" s="37">
        <f>(E165/B165)*100</f>
        <v>66.61767606916834</v>
      </c>
      <c r="G165" s="37">
        <f>(E165/C165)*100</f>
        <v>88.85776924583129</v>
      </c>
      <c r="H165" s="36">
        <f>H10+H16+H23+H29+H42+H48+H54+H60+H67+H73+H79+H85+H91+H97+H104+H110+H118+H124+H130+H136+H142+H148+H154+H160</f>
        <v>557.452</v>
      </c>
      <c r="I165" s="36">
        <f>I10+I16+I23+I29+I42+I48+I54+I60+I67+I73+I79+I85+I91+I97+I104+I110+I118+I124+I130+I136+I142+I148+I154+I160</f>
        <v>435.748</v>
      </c>
      <c r="J165" s="36">
        <f aca="true" t="shared" si="30" ref="J165:N167">J10+J23+J29+J42+J48+J54+J60+J67+J73+J79+J85+J91+J97+J104+J110+J118+J124+J130+J136+J142+J148+J154+J160+J16</f>
        <v>420.638</v>
      </c>
      <c r="K165" s="36">
        <f t="shared" si="30"/>
        <v>389.05899999999997</v>
      </c>
      <c r="L165" s="36">
        <f t="shared" si="30"/>
        <v>1043.699</v>
      </c>
      <c r="M165" s="36">
        <f t="shared" si="30"/>
        <v>817.778</v>
      </c>
      <c r="N165" s="68">
        <f t="shared" si="30"/>
        <v>686.699</v>
      </c>
      <c r="O165" s="36">
        <f>O10+O23+O29+O42+O48+O54+O60+O67+O73+O79+O85+O91+O97+O104+O110+O118+O124+O130+O136+O142+O148+O154+O160+O16</f>
        <v>485.12524999999994</v>
      </c>
      <c r="P165" s="68">
        <f>P10+P23+P29+P42+P48+P54+P60+P67+P73+P79+P85+P91+P97+P104+P110+P118+P124+P130+P136+P142+P148+P154+P160+P16</f>
        <v>539.369</v>
      </c>
      <c r="Q165" s="68">
        <f>Q10+Q23+Q29+Q42+Q48+Q54+Q60+Q67+Q73+Q79+Q85+Q91+Q97+Q104+Q110+Q118+Q124+Q130+Q136+Q142+Q148+Q154+Q160+Q16</f>
        <v>386.726</v>
      </c>
      <c r="R165" s="36">
        <f>R10+R16+R23+R29+R42+R48+R54+R60+R67+R73+R79+R85+R91+R97+R104+R110+R118+R124+R130+R136+R142+R148+R154+R160</f>
        <v>533.625</v>
      </c>
      <c r="S165" s="36">
        <f>S10+S23+S29+S42+S48+S54+S60+S67+S73+S79+S85+S91+S97+S104+S110+S118+S124+S130+S136+S142+S148+S154+S160+S16</f>
        <v>435.654</v>
      </c>
      <c r="T165" s="36">
        <f>T10+T23+T29+T42+T48+T54+T60+T67+T73+T79+T85+T91+T97+T104+T110+T118+T124+T130+T136+T142+T148+T154+T160+T16</f>
        <v>764.6</v>
      </c>
      <c r="U165" s="68">
        <f>U10+U23+U29+U42+U48+U54+U60+U67+U73+U79+U85+U91+U97+U104+U110+U118+U124+U130+U136+U142+U148+U154+U160+U16</f>
        <v>1168.7500000000002</v>
      </c>
      <c r="V165" s="68">
        <f>V10+V23+V29+V42+V48+V54+V60+V67+V73+V79+V85+V91+V97+V104+V110+V118+V124+V130+V136+V142+V148+V154+V160+V16</f>
        <v>177.754</v>
      </c>
      <c r="W165" s="68">
        <f>W10+W23+W29+W42+W48+W54+W60+W67+W73+W79+W85+W91+W97+W104+W110+W118+W124+W130+W136+W142+W148+W154+W160+W16</f>
        <v>147.9</v>
      </c>
      <c r="X165" s="68">
        <f>X10+X16+X23+X29+X42+X48+X54+X60+X67+X73+X79+X85+X91+X97+X104+X110+X118+X124+X130+X136+X142+X148+X154+X160</f>
        <v>148.31</v>
      </c>
      <c r="Y165" s="36">
        <f>Y10+Y23+Y29+Y42+Y48+Y54+Y60+Y67+Y73+Y79+Y85+Y91+Y97+Y104+Y110+Y118+Y124+Y130+Y136+Y142+Y148+Y154+Y160+Y16</f>
        <v>62.540000000000006</v>
      </c>
      <c r="Z165" s="68">
        <f>Z10+Z16+Z23+Z29+Z42+Z48+Z54+Z60+Z67+Z73+Z79+Z85+Z91+Z97+Z104+Z110+Z118+Z124+Z130+Z136+Z142+Z148+Z154+Z160</f>
        <v>753.9000000000001</v>
      </c>
      <c r="AA165" s="36">
        <f>AA10+AA23+AA29+AA42+AA48+AA54+AA60+AA67+AA73+AA79+AA85+AA91+AA97+AA104+AA110+AA118+AA124+AA130+AA136+AA142+AA148+AA154+AA160+AA16</f>
        <v>0</v>
      </c>
      <c r="AB165" s="68">
        <f>AB10+AB16+AB23+AB29+AB42+AB48+AB54+AB60+AB67+AB73+AB79+AB85+AB91+AB97+AB104+AB110+AB118+AB124+AB130+AB136+AB142+AB148+AB154+AB160</f>
        <v>457.34000000000003</v>
      </c>
      <c r="AC165" s="36">
        <f>AC10+AC23+AC29+AC42+AC48+AC54+AC60+AC67+AC73+AC79+AC85+AC91+AC97+AC104+AC110+AC118+AC124+AC130+AC136+AC142+AC148+AC154+AC160+AC16</f>
        <v>0</v>
      </c>
      <c r="AD165" s="68">
        <f>AD10+AD16+AD23+AD29+AD42+AD48+AD54+AD60+AD67+AD73+AD79+AD85+AD91+AD97+AD104+AD110+AD118+AD124+AD130+AD136+AD142+AD148+AD154+AD160</f>
        <v>415.30999999999995</v>
      </c>
      <c r="AE165" s="36">
        <f>AE10+AE23+AE29+AE42+AE48+AE54+AE60+AE67+AE73+AE79+AE85+AE91+AE97+AE104+AE110+AE118+AE124+AE130+AE136+AE142+AE148+AE154+AE160+AE16</f>
        <v>0</v>
      </c>
      <c r="AF165" s="14"/>
    </row>
    <row r="166" spans="1:32" s="11" customFormat="1" ht="18.75">
      <c r="A166" s="32" t="s">
        <v>24</v>
      </c>
      <c r="B166" s="36">
        <f>B11+B24+B30+B43+B49+B55+B61+B68+B74+B80+B86+B92+B98+B105+B111+B119+B125+B131+B137+B143+B149+B155+B161+B17+B36</f>
        <v>4846.101</v>
      </c>
      <c r="C166" s="37">
        <f>H166+J166+L166+N166+P166+R166+T166+V166+X166</f>
        <v>4247.187</v>
      </c>
      <c r="D166" s="36">
        <f>D161+D155+D149+D143+D137+D131+D125+D119+D111+D105+D98+D92+D86+D80+D74+D68+D61+D55+D49+D43+D36+D30+D24+D17+D11</f>
        <v>3636.80269</v>
      </c>
      <c r="E166" s="35">
        <f>I166+K166+M166+O166+Q166+S166+U166+W166+Y166</f>
        <v>3636.80269</v>
      </c>
      <c r="F166" s="37">
        <f>(E166/B166)*100</f>
        <v>75.04595323126779</v>
      </c>
      <c r="G166" s="37">
        <f>(E166/C166)*100</f>
        <v>85.62850399570351</v>
      </c>
      <c r="H166" s="36">
        <f>H11+H24+H30+H43+H49+H55+H61+H68+H74+H80+H86+H92+H98+H105+H111+H119+H125+H131+H137+H143+H149+H155+H161+H17</f>
        <v>1493.843</v>
      </c>
      <c r="I166" s="36">
        <f>I11+I24+I30+I43+I49+I55+I61+I68+I74+I80+I86+I92+I98+I105+I111+I119+I125+I131+I137+I143+I149+I155+I161+I17</f>
        <v>0</v>
      </c>
      <c r="J166" s="36">
        <f t="shared" si="30"/>
        <v>174.58</v>
      </c>
      <c r="K166" s="36">
        <f t="shared" si="30"/>
        <v>1351.345</v>
      </c>
      <c r="L166" s="36">
        <f t="shared" si="30"/>
        <v>337.943</v>
      </c>
      <c r="M166" s="36">
        <f t="shared" si="30"/>
        <v>96.54</v>
      </c>
      <c r="N166" s="68">
        <f>N161+N155+N149+N143+N137+N131+N125+N119+N111+N105+N98+N92+N86+N80+N74+N68+N61+N55+N49+N43+N36+N30+N24+N17+N11</f>
        <v>378.436</v>
      </c>
      <c r="O166" s="36">
        <f>O11+O24+O30+O43+O49+O55+O61+O68+O74+O80+O86+O92+O98+O105+O111+O119+O125+O131+O137+O143+O149+O155+O161+O17</f>
        <v>509.35598</v>
      </c>
      <c r="P166" s="68">
        <f>P161+P155+P149+P143+P137+P131+P125+P119+P111+P105+P98+P92+P86+P80+P74+P68+P61+P55+P49+P43+P36+P30+P24+P17+P11</f>
        <v>506.293</v>
      </c>
      <c r="Q166" s="68">
        <f>Q161+Q155+Q149+Q143+Q137+Q131+Q125+Q119+Q111+Q105+Q98+Q92+Q86+Q80+Q74+Q68+Q61+Q55+Q49+Q43+Q36+Q30+Q24+Q17+Q11</f>
        <v>620.02371</v>
      </c>
      <c r="R166" s="36">
        <f>R11+R24+R30+R43+R49+R55+R61+R68+R74+R80+R86+R92+R98+R105+R111+R119+R125+R131+R137+R143+R149+R155+R161+R17</f>
        <v>462.044</v>
      </c>
      <c r="S166" s="68">
        <f>S155+S149+S143+S137+S131+S125+S119+S111+S105+S98+S92+S86+S80+S74+S68+S61+S55+S49+S43+S36+S30+S24+S17+S11</f>
        <v>196.658</v>
      </c>
      <c r="T166" s="36">
        <f>T161+T155+T149+T143+T137+T131+T125+T119+T111+T105+T98+T92+T86+T80+T74+T68+T61+T55+T49+T43+T36+T30+T24+T17+T11</f>
        <v>569.909</v>
      </c>
      <c r="U166" s="68">
        <f>U155+U149+U143+U137+U131+U125+U119+U111+U105+U98+U92+U86+U80+U74+U68+U61+U55+U49+U43+U36+U30+U24+U17+U11</f>
        <v>675.84</v>
      </c>
      <c r="V166" s="68">
        <f>V161+V155+V149+V143+V137+V131+V125+V119+V111+V105+V98+V92+V86+V80+V74+V68+V61+V55+V49+V43+V36+V30+V24+V17+V11</f>
        <v>148.497</v>
      </c>
      <c r="W166" s="68">
        <f>W155+W149+W143+W137+W131+W125+W119+W111+W105+W98+W92+W86+W80+W74+W68+W61+W55+W49+W43+W36+W30+W24+W17+W11</f>
        <v>178.14</v>
      </c>
      <c r="X166" s="68">
        <f>X155+X149+X143+X137+X131+X125+X119+X111+X105+X98+X92+X86+X80+X74+X68+X61+X55+X49+X43+X36+X30+X24+X17+X11</f>
        <v>175.642</v>
      </c>
      <c r="Y166" s="68">
        <f>Y155+Y149+Y143+Y137+Y131+Y125+Y119+Y111+Y105+Y98+Y92+Y86+Y80+Y74+Y68+Y61+Y55+Y49+Y43+Y36+Y30+Y24+Y17+Y11</f>
        <v>8.9</v>
      </c>
      <c r="Z166" s="68">
        <f>Z11+Z24+Z30+Z43+Z49+Z55+Z61+Z68+Z74+Z80+Z86+Z92+Z98+Z105+Z111+Z119+Z125+Z131+Z137+Z143+Z149+Z155+Z161+Z17</f>
        <v>405.574</v>
      </c>
      <c r="AA166" s="36">
        <f>AA11+AA24+AA30+AA43+AA49+AA55+AA61+AA68+AA74+AA80+AA86+AA92+AA98+AA105+AA111+AA119+AA125+AA131+AA137+AA143+AA149+AA155+AA161+AA17</f>
        <v>0</v>
      </c>
      <c r="AB166" s="68">
        <f>AB11+AB24+AB30+AB43+AB49+AB55+AB61+AB68+AB74+AB80+AB86+AB92+AB98+AB105+AB111+AB119+AB125+AB131+AB137+AB143+AB149+AB155+AB161+AB17</f>
        <v>193.34</v>
      </c>
      <c r="AC166" s="36">
        <f>AC11+AC24+AC30+AC43+AC49+AC55+AC61+AC68+AC74+AC80+AC86+AC92+AC98+AC105+AC111+AC119+AC125+AC131+AC137+AC143+AC149+AC155+AC161+AC17</f>
        <v>0</v>
      </c>
      <c r="AD166" s="68">
        <f>AD11+AD24+AD30+AD43+AD49+AD55+AD61+AD68+AD74+AD80+AD86+AD92+AD98+AD105+AD111+AD119+AD125+AD131+AD137+AD143+AD149+AD155+AD161+AD17</f>
        <v>0</v>
      </c>
      <c r="AE166" s="36">
        <f>AE11+AE24+AE30+AE43+AE49+AE55+AE61+AE68+AE74+AE80+AE86+AE92+AE98+AE105+AE111+AE119+AE125+AE131+AE137+AE143+AE149+AE155+AE161+AE17</f>
        <v>0</v>
      </c>
      <c r="AF166" s="14"/>
    </row>
    <row r="167" spans="1:32" s="11" customFormat="1" ht="18.75">
      <c r="A167" s="32" t="s">
        <v>25</v>
      </c>
      <c r="B167" s="36">
        <f>B12+B25+B31+B44+B50+B56+B62+B69+B75+B81+B87+B93+B99+B106+B112+B120+B126+B132+B138+B144+B150+B156+B162</f>
        <v>0</v>
      </c>
      <c r="C167" s="37">
        <f>H167+J167+L167+N167+P167+R167+T167+V167+X167</f>
        <v>0</v>
      </c>
      <c r="D167" s="36">
        <f>D162+D156+D150+D144+D138+D132+D126+D120+D112+D106+D99+D93+D87+D81+D75+D69+D62+D56+D50+D44+D30+D25+D18+D12</f>
        <v>0</v>
      </c>
      <c r="E167" s="35">
        <f>I167+K167+M167+O167+Q167+S167+U167+W167+Y167</f>
        <v>0</v>
      </c>
      <c r="F167" s="37"/>
      <c r="G167" s="37"/>
      <c r="H167" s="36">
        <f>H12+H25+H31+H44+H50+H56+H62+H69+H75+H81+H87+H93+H99+H106+H112+H120+H126+H132+H138+H144+H150+H156+H162+H18</f>
        <v>0</v>
      </c>
      <c r="I167" s="36">
        <f>I12+I25+I31+I44+I50+I56+I62+I69+I75+I81+I87+I93+I99+I106+I112+I120+I126+I132+I138+I144+I150+I156+I162+I18</f>
        <v>0</v>
      </c>
      <c r="J167" s="36">
        <f t="shared" si="30"/>
        <v>0</v>
      </c>
      <c r="K167" s="36">
        <f t="shared" si="30"/>
        <v>0</v>
      </c>
      <c r="L167" s="36">
        <f t="shared" si="30"/>
        <v>0</v>
      </c>
      <c r="M167" s="36">
        <f t="shared" si="30"/>
        <v>0</v>
      </c>
      <c r="N167" s="68">
        <f t="shared" si="30"/>
        <v>0</v>
      </c>
      <c r="O167" s="36">
        <f>O12+O25+O31+O44+O50+O56+O62+O69+O75+O81+O87+O93+O99+O106+O112+O120+O126+O132+O138+O144+O150+O156+O162+O18</f>
        <v>0</v>
      </c>
      <c r="P167" s="68">
        <f>P12+P25+P31+P44+P50+P56+P62+P69+P75+P81+P87+P93+P99+P106+P112+P120+P126+P132+P138+P144+P150+P156+P162+P18</f>
        <v>0</v>
      </c>
      <c r="Q167" s="68">
        <f>Q12+Q25+Q31+Q44+Q50+Q56+Q62+Q69+Q75+Q81+Q87+Q93+Q99+Q106+Q112+Q120+Q126+Q132+Q138+Q144+Q150+Q156+Q162+Q18</f>
        <v>0</v>
      </c>
      <c r="R167" s="36">
        <f>R12+R25+R31+R44+R50+R56+R62+R69+R75+R81+R87+R93+R99+R106+R112+R120+R126+R132+R138+R144+R150+R156+R162+R18</f>
        <v>0</v>
      </c>
      <c r="S167" s="36">
        <f aca="true" t="shared" si="31" ref="S167:Y167">S12+S25+S31+S44+S50+S56+S62+S69+S75+S81+S87+S93+S99+S106+S112+S120+S126+S132+S138+S144+S150+S156+S162+S18</f>
        <v>0</v>
      </c>
      <c r="T167" s="36">
        <f t="shared" si="31"/>
        <v>0</v>
      </c>
      <c r="U167" s="68">
        <f t="shared" si="31"/>
        <v>0</v>
      </c>
      <c r="V167" s="68">
        <f t="shared" si="31"/>
        <v>0</v>
      </c>
      <c r="W167" s="68">
        <f t="shared" si="31"/>
        <v>0</v>
      </c>
      <c r="X167" s="68">
        <f t="shared" si="31"/>
        <v>0</v>
      </c>
      <c r="Y167" s="36">
        <f t="shared" si="31"/>
        <v>0</v>
      </c>
      <c r="Z167" s="68">
        <f>Z12+Z25+Z31+Z44+Z50+Z56+Z62+Z69+Z75+Z81+Z87+Z93+Z99+Z106+Z112+Z120+Z126+Z132+Z138+Z144+Z150+Z156+Z162+Z18</f>
        <v>0</v>
      </c>
      <c r="AA167" s="36">
        <f>AA12+AA25+AA31+AA44+AA50+AA56+AA62+AA69+AA75+AA81+AA87+AA93+AA99+AA106+AA112+AA120+AA126+AA132+AA138+AA144+AA150+AA156+AA162+AA18</f>
        <v>0</v>
      </c>
      <c r="AB167" s="68">
        <f>AB12+AB25+AB31+AB44+AB50+AB56+AB62+AB69+AB75+AB81+AB87+AB93+AB99+AB106+AB112+AB120+AB126+AB132+AB138+AB144+AB150+AB156+AB162+AB18</f>
        <v>0</v>
      </c>
      <c r="AC167" s="36">
        <f>AC12+AC25+AC31+AC44+AC50+AC56+AC62+AC69+AC75+AC81+AC87+AC93+AC99+AC106+AC112+AC120+AC126+AC132+AC138+AC144+AC150+AC156+AC162+AC18</f>
        <v>0</v>
      </c>
      <c r="AD167" s="68">
        <f>AD12+AD25+AD31+AD44+AD50+AD56+AD62+AD69+AD75+AD81+AD87+AD93+AD99+AD106+AD112+AD120+AD126+AD132+AD138+AD144+AD150+AD156+AD162+AD18</f>
        <v>0</v>
      </c>
      <c r="AE167" s="36">
        <f>AE12+AE25+AE31+AE44+AE50+AE56+AE62+AE69+AE75+AE81+AE87+AE93+AE99+AE106+AE112+AE120+AE126+AE132+AE138+AE144+AE150+AE156+AE162+AE18</f>
        <v>0</v>
      </c>
      <c r="AF167" s="14"/>
    </row>
    <row r="168" spans="2:32" s="11" customFormat="1" ht="18.75">
      <c r="B168" s="24"/>
      <c r="C168" s="24"/>
      <c r="D168" s="51">
        <f>D8+D21+D27</f>
        <v>8767.47108</v>
      </c>
      <c r="E168" s="24"/>
      <c r="F168" s="25"/>
      <c r="G168" s="25"/>
      <c r="H168" s="24"/>
      <c r="I168" s="24"/>
      <c r="J168" s="26"/>
      <c r="K168" s="26"/>
      <c r="L168" s="24"/>
      <c r="M168" s="24"/>
      <c r="N168" s="70"/>
      <c r="O168" s="24"/>
      <c r="P168" s="70"/>
      <c r="Q168" s="24"/>
      <c r="R168" s="24"/>
      <c r="S168" s="24"/>
      <c r="T168" s="24"/>
      <c r="U168" s="70"/>
      <c r="V168" s="70"/>
      <c r="W168" s="70"/>
      <c r="X168" s="70"/>
      <c r="Y168" s="24"/>
      <c r="Z168" s="70"/>
      <c r="AA168" s="24"/>
      <c r="AB168" s="70"/>
      <c r="AC168" s="24"/>
      <c r="AD168" s="70"/>
      <c r="AE168" s="24"/>
      <c r="AF168" s="27"/>
    </row>
    <row r="169" spans="1:32" s="11" customFormat="1" ht="37.5" customHeight="1">
      <c r="A169" s="99" t="s">
        <v>69</v>
      </c>
      <c r="B169" s="99"/>
      <c r="C169" s="99"/>
      <c r="D169" s="99"/>
      <c r="E169" s="99"/>
      <c r="F169" s="59"/>
      <c r="G169" s="59"/>
      <c r="H169" s="59"/>
      <c r="I169" s="59"/>
      <c r="J169" s="26"/>
      <c r="K169" s="26"/>
      <c r="L169" s="24"/>
      <c r="M169" s="24"/>
      <c r="N169" s="70"/>
      <c r="O169" s="24"/>
      <c r="P169" s="70"/>
      <c r="Q169" s="24"/>
      <c r="R169" s="24"/>
      <c r="S169" s="24"/>
      <c r="T169" s="24"/>
      <c r="U169" s="70"/>
      <c r="V169" s="70"/>
      <c r="W169" s="70"/>
      <c r="X169" s="70"/>
      <c r="Y169" s="24"/>
      <c r="Z169" s="70"/>
      <c r="AA169" s="24"/>
      <c r="AB169" s="70"/>
      <c r="AC169" s="24"/>
      <c r="AD169" s="70"/>
      <c r="AE169" s="24"/>
      <c r="AF169" s="27"/>
    </row>
    <row r="170" spans="1:5" ht="35.25" customHeight="1">
      <c r="A170" s="83"/>
      <c r="B170" s="84">
        <f>B10+B16+B48+B42+B54+B60+B142+B136+B130+B124+B160+B154+B148</f>
        <v>3066.3</v>
      </c>
      <c r="C170" s="85">
        <f>B110+B104+B97+B91+B85+B79+B73+B67</f>
        <v>1004.8000000000001</v>
      </c>
      <c r="D170" s="85">
        <f>B10+B16+B35+B42++B48+B54+B60</f>
        <v>2216.9</v>
      </c>
      <c r="E170" s="85"/>
    </row>
    <row r="171" spans="2:44" ht="35.25" customHeight="1">
      <c r="B171" s="99"/>
      <c r="C171" s="99"/>
      <c r="D171" s="99"/>
      <c r="E171" s="99"/>
      <c r="F171" s="99"/>
      <c r="G171" s="99"/>
      <c r="H171" s="3"/>
      <c r="I171" s="3"/>
      <c r="J171" s="3"/>
      <c r="K171" s="3"/>
      <c r="L171" s="3"/>
      <c r="M171" s="3"/>
      <c r="N171" s="72"/>
      <c r="O171" s="3"/>
      <c r="P171" s="72"/>
      <c r="Q171" s="50"/>
      <c r="R171" s="3"/>
      <c r="S171" s="3"/>
      <c r="T171" s="1"/>
      <c r="U171" s="71"/>
      <c r="V171" s="71"/>
      <c r="W171" s="71"/>
      <c r="X171" s="71"/>
      <c r="Y171" s="1"/>
      <c r="Z171" s="71"/>
      <c r="AA171" s="1"/>
      <c r="AB171" s="71"/>
      <c r="AC171" s="1"/>
      <c r="AD171" s="71"/>
      <c r="AE171" s="1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2"/>
    </row>
    <row r="172" spans="3:44" ht="19.5" customHeight="1"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72"/>
      <c r="O172" s="3"/>
      <c r="P172" s="72"/>
      <c r="Q172" s="50"/>
      <c r="R172" s="3"/>
      <c r="S172" s="3"/>
      <c r="T172" s="1"/>
      <c r="U172" s="71"/>
      <c r="V172" s="71"/>
      <c r="W172" s="71"/>
      <c r="X172" s="71"/>
      <c r="Y172" s="1"/>
      <c r="Z172" s="71"/>
      <c r="AA172" s="1"/>
      <c r="AB172" s="71"/>
      <c r="AC172" s="1"/>
      <c r="AD172" s="71"/>
      <c r="AE172" s="1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2"/>
    </row>
    <row r="173" spans="7:44" ht="48.75" customHeight="1">
      <c r="G173" s="2"/>
      <c r="H173" s="3"/>
      <c r="I173" s="3"/>
      <c r="J173" s="3"/>
      <c r="K173" s="3"/>
      <c r="L173" s="3"/>
      <c r="M173" s="3"/>
      <c r="N173" s="72"/>
      <c r="O173" s="3"/>
      <c r="P173" s="72"/>
      <c r="Q173" s="50"/>
      <c r="R173" s="3"/>
      <c r="S173" s="3"/>
      <c r="T173" s="1"/>
      <c r="U173" s="71"/>
      <c r="V173" s="71"/>
      <c r="W173" s="71"/>
      <c r="X173" s="71"/>
      <c r="Y173" s="1"/>
      <c r="Z173" s="71"/>
      <c r="AA173" s="1"/>
      <c r="AB173" s="71"/>
      <c r="AC173" s="1"/>
      <c r="AD173" s="71"/>
      <c r="AE173" s="1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/>
    </row>
    <row r="174" spans="2:7" ht="19.5" customHeight="1">
      <c r="B174" s="99"/>
      <c r="C174" s="99"/>
      <c r="D174" s="99"/>
      <c r="E174" s="99"/>
      <c r="F174" s="99"/>
      <c r="G174" s="99"/>
    </row>
    <row r="175" spans="3:7" ht="48.75" customHeight="1">
      <c r="C175" s="2"/>
      <c r="D175" s="2"/>
      <c r="E175" s="2"/>
      <c r="F175" s="2"/>
      <c r="G175" s="2"/>
    </row>
    <row r="176" spans="2:7" ht="18.75">
      <c r="B176" s="99"/>
      <c r="C176" s="99"/>
      <c r="D176" s="99"/>
      <c r="E176" s="99"/>
      <c r="F176" s="99"/>
      <c r="G176" s="2"/>
    </row>
  </sheetData>
  <sheetProtection/>
  <mergeCells count="38">
    <mergeCell ref="AF134:AF138"/>
    <mergeCell ref="AF140:AF144"/>
    <mergeCell ref="AF21:AF25"/>
    <mergeCell ref="AF27:AF31"/>
    <mergeCell ref="AF65:AF69"/>
    <mergeCell ref="AF76:AF80"/>
    <mergeCell ref="AF116:AF120"/>
    <mergeCell ref="AF94:AF99"/>
    <mergeCell ref="AF88:AF93"/>
    <mergeCell ref="H1:I1"/>
    <mergeCell ref="J1:K1"/>
    <mergeCell ref="B1:B2"/>
    <mergeCell ref="AF70:AF75"/>
    <mergeCell ref="V1:W1"/>
    <mergeCell ref="AD1:AE1"/>
    <mergeCell ref="AF39:AF44"/>
    <mergeCell ref="AF45:AF50"/>
    <mergeCell ref="AF7:AF12"/>
    <mergeCell ref="AF82:AF87"/>
    <mergeCell ref="AF1:AF2"/>
    <mergeCell ref="L1:M1"/>
    <mergeCell ref="N1:O1"/>
    <mergeCell ref="P1:Q1"/>
    <mergeCell ref="R1:S1"/>
    <mergeCell ref="T1:U1"/>
    <mergeCell ref="X1:Y1"/>
    <mergeCell ref="Z1:AA1"/>
    <mergeCell ref="AB1:AC1"/>
    <mergeCell ref="AF127:AF132"/>
    <mergeCell ref="B174:G174"/>
    <mergeCell ref="B176:F176"/>
    <mergeCell ref="B171:G171"/>
    <mergeCell ref="A169:E169"/>
    <mergeCell ref="E1:E2"/>
    <mergeCell ref="C1:C2"/>
    <mergeCell ref="D1:D2"/>
    <mergeCell ref="A1:A2"/>
    <mergeCell ref="F1:G1"/>
  </mergeCells>
  <printOptions gridLines="1" horizontalCentered="1"/>
  <pageMargins left="0.2" right="0.1968503937007874" top="0.21" bottom="0.27" header="0.1968503937007874" footer="0.1968503937007874"/>
  <pageSetup fitToHeight="4" fitToWidth="7" horizontalDpi="600" verticalDpi="600" orientation="landscape" paperSize="9" scale="3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2014-10-15T05:17:27Z</cp:lastPrinted>
  <dcterms:created xsi:type="dcterms:W3CDTF">1996-10-08T23:32:33Z</dcterms:created>
  <dcterms:modified xsi:type="dcterms:W3CDTF">2014-10-15T11:45:38Z</dcterms:modified>
  <cp:category/>
  <cp:version/>
  <cp:contentType/>
  <cp:contentStatus/>
</cp:coreProperties>
</file>